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8、網頁公告\表格下載\核銷表單(範例)\"/>
    </mc:Choice>
  </mc:AlternateContent>
  <bookViews>
    <workbookView xWindow="0" yWindow="0" windowWidth="28800" windowHeight="12060" firstSheet="1" activeTab="2"/>
  </bookViews>
  <sheets>
    <sheet name="範例" sheetId="13" state="hidden" r:id="rId1"/>
    <sheet name="鐘點費--A4" sheetId="18" r:id="rId2"/>
    <sheet name="工讀金--A4" sheetId="15" r:id="rId3"/>
    <sheet name="鐘點費+補充保費(公付) " sheetId="10" state="hidden" r:id="rId4"/>
    <sheet name="鐘點費+補充保費(公付+自付)  " sheetId="11" state="hidden" r:id="rId5"/>
    <sheet name="鐘點費+差旅費+補充保費(公付)" sheetId="8" state="hidden" r:id="rId6"/>
    <sheet name="鐘點費+差旅費+補充保費(公付+自付)" sheetId="9" state="hidden" r:id="rId7"/>
  </sheets>
  <definedNames>
    <definedName name="_xlnm.Print_Area" localSheetId="2">'工讀金--A4'!$A$1:$S$23</definedName>
    <definedName name="_xlnm.Print_Area" localSheetId="1">'鐘點費--A4'!$A$1:$S$22</definedName>
  </definedNames>
  <calcPr calcId="152511"/>
</workbook>
</file>

<file path=xl/calcChain.xml><?xml version="1.0" encoding="utf-8"?>
<calcChain xmlns="http://schemas.openxmlformats.org/spreadsheetml/2006/main">
  <c r="N14" i="18" l="1"/>
  <c r="N12" i="18"/>
  <c r="N10" i="18"/>
  <c r="N14" i="15"/>
  <c r="N12" i="15"/>
  <c r="N10" i="15"/>
  <c r="N8" i="15"/>
  <c r="M16" i="18" l="1"/>
  <c r="L16" i="18"/>
  <c r="I16" i="18"/>
  <c r="Q14" i="18"/>
  <c r="O14" i="18"/>
  <c r="Q12" i="18"/>
  <c r="O12" i="18"/>
  <c r="H8" i="18"/>
  <c r="N8" i="18" l="1"/>
  <c r="O8" i="18" s="1"/>
  <c r="J8" i="18"/>
  <c r="J16" i="18" s="1"/>
  <c r="H16" i="18"/>
  <c r="K16" i="18" s="1"/>
  <c r="N16" i="18" l="1"/>
  <c r="O10" i="18"/>
  <c r="Q10" i="18" s="1"/>
  <c r="J17" i="18"/>
  <c r="Q8" i="18"/>
  <c r="E17" i="18" l="1"/>
  <c r="O16" i="18"/>
  <c r="Q17" i="18"/>
  <c r="L17" i="18" l="1"/>
  <c r="M16" i="15"/>
  <c r="L16" i="15"/>
  <c r="I16" i="15"/>
  <c r="O10" i="15"/>
  <c r="O12" i="15"/>
  <c r="O14" i="15"/>
  <c r="O8" i="15"/>
  <c r="O16" i="15" l="1"/>
  <c r="H12" i="15" l="1"/>
  <c r="H14" i="15"/>
  <c r="H10" i="15"/>
  <c r="H8" i="15"/>
  <c r="H16" i="15" l="1"/>
  <c r="K16" i="15" s="1"/>
  <c r="J14" i="15"/>
  <c r="J12" i="15"/>
  <c r="J10" i="15"/>
  <c r="J8" i="15"/>
  <c r="N16" i="15" l="1"/>
  <c r="J16" i="15"/>
  <c r="Q8" i="15"/>
  <c r="Q14" i="15" l="1"/>
  <c r="Q12" i="15"/>
  <c r="Q10" i="15"/>
  <c r="J17" i="15"/>
  <c r="P8" i="13"/>
  <c r="P10" i="13"/>
  <c r="I6" i="13"/>
  <c r="K6" i="13" s="1"/>
  <c r="I10" i="13"/>
  <c r="L10" i="13" s="1"/>
  <c r="I8" i="13"/>
  <c r="L8" i="13" s="1"/>
  <c r="N10" i="13"/>
  <c r="N29" i="13" s="1"/>
  <c r="N8" i="13"/>
  <c r="N27" i="13" s="1"/>
  <c r="R10" i="13"/>
  <c r="R8" i="13"/>
  <c r="O10" i="13"/>
  <c r="K10" i="13"/>
  <c r="K8" i="13"/>
  <c r="Q17" i="15" l="1"/>
  <c r="L17" i="15" s="1"/>
  <c r="E17" i="15"/>
  <c r="R6" i="13"/>
  <c r="L6" i="13"/>
  <c r="L25" i="13" s="1"/>
  <c r="O8" i="13"/>
  <c r="D22" i="13"/>
  <c r="J21" i="13"/>
  <c r="H21" i="13"/>
  <c r="I27" i="13"/>
  <c r="I29" i="13"/>
  <c r="J27" i="13"/>
  <c r="J29" i="13"/>
  <c r="J25" i="13"/>
  <c r="M29" i="13"/>
  <c r="L29" i="13"/>
  <c r="M27" i="13"/>
  <c r="L27" i="13"/>
  <c r="M25" i="13"/>
  <c r="C27" i="13"/>
  <c r="D27" i="13"/>
  <c r="E27" i="13"/>
  <c r="F27" i="13"/>
  <c r="G27" i="13"/>
  <c r="H27" i="13"/>
  <c r="C29" i="13"/>
  <c r="D29" i="13"/>
  <c r="E29" i="13"/>
  <c r="F29" i="13"/>
  <c r="G29" i="13"/>
  <c r="H29" i="13"/>
  <c r="D25" i="13"/>
  <c r="E25" i="13"/>
  <c r="F25" i="13"/>
  <c r="G25" i="13"/>
  <c r="H25" i="13"/>
  <c r="C25" i="13"/>
  <c r="B26" i="13"/>
  <c r="B27" i="13"/>
  <c r="B28" i="13"/>
  <c r="B29" i="13"/>
  <c r="B30" i="13"/>
  <c r="B25" i="13"/>
  <c r="A27" i="13"/>
  <c r="R27" i="13" s="1"/>
  <c r="A29" i="13"/>
  <c r="K29" i="13" s="1"/>
  <c r="A25" i="13"/>
  <c r="T19" i="13"/>
  <c r="Q14" i="10"/>
  <c r="K19" i="10"/>
  <c r="O19" i="10" s="1"/>
  <c r="O21" i="10" s="1"/>
  <c r="J16" i="10"/>
  <c r="G16" i="10"/>
  <c r="Q30" i="10"/>
  <c r="K5" i="11"/>
  <c r="O5" i="11" s="1"/>
  <c r="O7" i="11" s="1"/>
  <c r="K5" i="10"/>
  <c r="O5" i="10" s="1"/>
  <c r="O7" i="10" s="1"/>
  <c r="K5" i="9"/>
  <c r="O5" i="9" s="1"/>
  <c r="O8" i="9" s="1"/>
  <c r="K5" i="8"/>
  <c r="N5" i="8" s="1"/>
  <c r="M8" i="8" s="1"/>
  <c r="N19" i="10"/>
  <c r="M21" i="10" s="1"/>
  <c r="F21" i="10" s="1"/>
  <c r="N5" i="9" l="1"/>
  <c r="M8" i="9" s="1"/>
  <c r="O5" i="8"/>
  <c r="O8" i="8" s="1"/>
  <c r="N5" i="11"/>
  <c r="M7" i="11" s="1"/>
  <c r="P29" i="13"/>
  <c r="N5" i="10"/>
  <c r="M7" i="10" s="1"/>
  <c r="F7" i="10" s="1"/>
  <c r="I25" i="13"/>
  <c r="K25" i="13" s="1"/>
  <c r="O29" i="13"/>
  <c r="R29" i="13"/>
  <c r="K27" i="13"/>
  <c r="O27" i="13"/>
  <c r="N6" i="13"/>
  <c r="R25" i="13" l="1"/>
  <c r="R31" i="13" s="1"/>
  <c r="N25" i="13"/>
  <c r="O25" i="13" s="1"/>
  <c r="P25" i="13" s="1"/>
  <c r="P27" i="13"/>
  <c r="K31" i="13"/>
  <c r="F31" i="13" s="1"/>
  <c r="K12" i="13"/>
  <c r="F12" i="13" s="1"/>
  <c r="R12" i="13"/>
  <c r="O6" i="13"/>
  <c r="P6" i="13" s="1"/>
  <c r="P31" i="13" l="1"/>
  <c r="L31" i="13" s="1"/>
  <c r="P12" i="13"/>
  <c r="L12" i="13" s="1"/>
</calcChain>
</file>

<file path=xl/sharedStrings.xml><?xml version="1.0" encoding="utf-8"?>
<sst xmlns="http://schemas.openxmlformats.org/spreadsheetml/2006/main" count="397" uniqueCount="188">
  <si>
    <t>國立高雄餐旅大學附屬餐旅高級中等學校</t>
    <phoneticPr fontId="1" type="noConversion"/>
  </si>
  <si>
    <r>
      <rPr>
        <u/>
        <sz val="8"/>
        <color indexed="8"/>
        <rFont val="標楷體"/>
        <family val="4"/>
        <charset val="136"/>
      </rPr>
      <t>保費身分別代碼</t>
    </r>
    <r>
      <rPr>
        <u/>
        <sz val="8"/>
        <color indexed="8"/>
        <rFont val="新細明體"/>
        <family val="1"/>
        <charset val="136"/>
      </rPr>
      <t>：</t>
    </r>
    <r>
      <rPr>
        <sz val="8"/>
        <color indexed="8"/>
        <rFont val="新細明體"/>
        <family val="1"/>
        <charset val="136"/>
      </rPr>
      <t xml:space="preserve">
1-校內教職員工
2-校外人士
3-兼任教師(已加保)
4-兼任教師(未加保)
5-學生(無專職工作)
6-學生(有專職工作)
9-特殊身分免繳者</t>
    </r>
    <phoneticPr fontId="1" type="noConversion"/>
  </si>
  <si>
    <t>印領清冊</t>
  </si>
  <si>
    <t>年</t>
    <phoneticPr fontId="1" type="noConversion"/>
  </si>
  <si>
    <t>月份</t>
    <phoneticPr fontId="1" type="noConversion"/>
  </si>
  <si>
    <t>(一式列印兩聯)</t>
    <phoneticPr fontId="1" type="noConversion"/>
  </si>
  <si>
    <t>所得別</t>
    <phoneticPr fontId="1" type="noConversion"/>
  </si>
  <si>
    <t>姓名</t>
    <phoneticPr fontId="1" type="noConversion"/>
  </si>
  <si>
    <t>身分代碼</t>
    <phoneticPr fontId="1" type="noConversion"/>
  </si>
  <si>
    <t>身分證號</t>
    <phoneticPr fontId="1" type="noConversion"/>
  </si>
  <si>
    <t>金融機構名稱(含分行別)局/帳號</t>
    <phoneticPr fontId="1" type="noConversion"/>
  </si>
  <si>
    <t>戶籍地址</t>
    <phoneticPr fontId="1" type="noConversion"/>
  </si>
  <si>
    <t>數量</t>
    <phoneticPr fontId="1" type="noConversion"/>
  </si>
  <si>
    <t>單價</t>
    <phoneticPr fontId="1" type="noConversion"/>
  </si>
  <si>
    <t>小計</t>
    <phoneticPr fontId="1" type="noConversion"/>
  </si>
  <si>
    <t>代扣稅額及勞健保</t>
    <phoneticPr fontId="1" type="noConversion"/>
  </si>
  <si>
    <t>個人負擔補充保費(2%)</t>
    <phoneticPr fontId="1" type="noConversion"/>
  </si>
  <si>
    <t>實領金額</t>
    <phoneticPr fontId="1" type="noConversion"/>
  </si>
  <si>
    <t>簽章</t>
    <phoneticPr fontId="1" type="noConversion"/>
  </si>
  <si>
    <t>說明</t>
    <phoneticPr fontId="1" type="noConversion"/>
  </si>
  <si>
    <t>總計</t>
    <phoneticPr fontId="1" type="noConversion"/>
  </si>
  <si>
    <t>承辦人</t>
    <phoneticPr fontId="1" type="noConversion"/>
  </si>
  <si>
    <t>單位主管</t>
    <phoneticPr fontId="1" type="noConversion"/>
  </si>
  <si>
    <t>會辦單位請打ˇ</t>
    <phoneticPr fontId="1" type="noConversion"/>
  </si>
  <si>
    <t>出納組</t>
    <phoneticPr fontId="1" type="noConversion"/>
  </si>
  <si>
    <t>主計室</t>
    <phoneticPr fontId="1" type="noConversion"/>
  </si>
  <si>
    <t>校長</t>
    <phoneticPr fontId="1" type="noConversion"/>
  </si>
  <si>
    <t>○人事室:</t>
    <phoneticPr fontId="1" type="noConversion"/>
  </si>
  <si>
    <t>○其它:</t>
    <phoneticPr fontId="1" type="noConversion"/>
  </si>
  <si>
    <t>時</t>
    <phoneticPr fontId="1" type="noConversion"/>
  </si>
  <si>
    <t>單
位</t>
    <phoneticPr fontId="1" type="noConversion"/>
  </si>
  <si>
    <t>計畫名稱/用途：105學年度第二學期105-5優質化</t>
    <phoneticPr fontId="1" type="noConversion"/>
  </si>
  <si>
    <t>機關負擔補充保費(1.91%)</t>
    <phoneticPr fontId="1" type="noConversion"/>
  </si>
  <si>
    <t>次</t>
    <phoneticPr fontId="5" type="noConversion"/>
  </si>
  <si>
    <t>黃明華</t>
    <phoneticPr fontId="1" type="noConversion"/>
  </si>
  <si>
    <t>F221996607</t>
    <phoneticPr fontId="5" type="noConversion"/>
  </si>
  <si>
    <t>台北市士林區士東路200巷76號5樓</t>
    <phoneticPr fontId="5" type="noConversion"/>
  </si>
  <si>
    <t>士林芝山郵局/
002050-0244294</t>
    <phoneticPr fontId="5" type="noConversion"/>
  </si>
  <si>
    <t>新台幣壹萬柒仟陸佰貳拾肆元整</t>
    <phoneticPr fontId="1" type="noConversion"/>
  </si>
  <si>
    <t>節</t>
    <phoneticPr fontId="1" type="noConversion"/>
  </si>
  <si>
    <t>差旅費--
高鐵(台北
高雄來回)</t>
    <phoneticPr fontId="5" type="noConversion"/>
  </si>
  <si>
    <t>鐘點費</t>
    <phoneticPr fontId="1" type="noConversion"/>
  </si>
  <si>
    <t>個人負擔補充保費(1.91%)</t>
    <phoneticPr fontId="1" type="noConversion"/>
  </si>
  <si>
    <t>2-校外人士</t>
  </si>
  <si>
    <r>
      <rPr>
        <sz val="12"/>
        <color indexed="8"/>
        <rFont val="標楷體"/>
        <family val="4"/>
        <charset val="136"/>
      </rPr>
      <t>總計</t>
    </r>
    <phoneticPr fontId="1" type="noConversion"/>
  </si>
  <si>
    <r>
      <rPr>
        <sz val="12"/>
        <color indexed="8"/>
        <rFont val="標楷體"/>
        <family val="4"/>
        <charset val="136"/>
      </rPr>
      <t>承辦人</t>
    </r>
    <phoneticPr fontId="1" type="noConversion"/>
  </si>
  <si>
    <r>
      <rPr>
        <sz val="12"/>
        <color indexed="8"/>
        <rFont val="標楷體"/>
        <family val="4"/>
        <charset val="136"/>
      </rPr>
      <t>單位主管</t>
    </r>
    <phoneticPr fontId="1" type="noConversion"/>
  </si>
  <si>
    <r>
      <rPr>
        <sz val="12"/>
        <color indexed="8"/>
        <rFont val="標楷體"/>
        <family val="4"/>
        <charset val="136"/>
      </rPr>
      <t>出納組</t>
    </r>
    <phoneticPr fontId="1" type="noConversion"/>
  </si>
  <si>
    <r>
      <rPr>
        <sz val="12"/>
        <color indexed="8"/>
        <rFont val="標楷體"/>
        <family val="4"/>
        <charset val="136"/>
      </rPr>
      <t>主計室</t>
    </r>
    <phoneticPr fontId="1" type="noConversion"/>
  </si>
  <si>
    <r>
      <rPr>
        <sz val="12"/>
        <color indexed="8"/>
        <rFont val="標楷體"/>
        <family val="4"/>
        <charset val="136"/>
      </rPr>
      <t>校長</t>
    </r>
    <phoneticPr fontId="1" type="noConversion"/>
  </si>
  <si>
    <r>
      <rPr>
        <sz val="12"/>
        <color indexed="8"/>
        <rFont val="標楷體"/>
        <family val="4"/>
        <charset val="136"/>
      </rPr>
      <t>會辦單位請打</t>
    </r>
    <r>
      <rPr>
        <sz val="12"/>
        <color indexed="8"/>
        <rFont val="Times New Roman"/>
        <family val="1"/>
      </rPr>
      <t>ˇ</t>
    </r>
    <phoneticPr fontId="1" type="noConversion"/>
  </si>
  <si>
    <r>
      <rPr>
        <sz val="12"/>
        <color indexed="8"/>
        <rFont val="標楷體"/>
        <family val="4"/>
        <charset val="136"/>
      </rPr>
      <t>保費身分別代碼：</t>
    </r>
    <r>
      <rPr>
        <sz val="12"/>
        <color indexed="8"/>
        <rFont val="Times New Roman"/>
        <family val="1"/>
      </rPr>
      <t>1-</t>
    </r>
    <r>
      <rPr>
        <sz val="12"/>
        <color indexed="8"/>
        <rFont val="標楷體"/>
        <family val="4"/>
        <charset val="136"/>
      </rPr>
      <t>校內教職員工　</t>
    </r>
    <r>
      <rPr>
        <sz val="12"/>
        <color indexed="8"/>
        <rFont val="Times New Roman"/>
        <family val="1"/>
      </rPr>
      <t>2-</t>
    </r>
    <r>
      <rPr>
        <sz val="12"/>
        <color indexed="8"/>
        <rFont val="標楷體"/>
        <family val="4"/>
        <charset val="136"/>
      </rPr>
      <t>校外人士　</t>
    </r>
    <r>
      <rPr>
        <sz val="12"/>
        <color indexed="8"/>
        <rFont val="Times New Roman"/>
        <family val="1"/>
      </rPr>
      <t>3-</t>
    </r>
    <r>
      <rPr>
        <sz val="12"/>
        <color indexed="8"/>
        <rFont val="標楷體"/>
        <family val="4"/>
        <charset val="136"/>
      </rPr>
      <t>兼任教師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已加保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　</t>
    </r>
    <r>
      <rPr>
        <sz val="12"/>
        <color indexed="8"/>
        <rFont val="Times New Roman"/>
        <family val="1"/>
      </rPr>
      <t>4-</t>
    </r>
    <r>
      <rPr>
        <sz val="12"/>
        <color indexed="8"/>
        <rFont val="標楷體"/>
        <family val="4"/>
        <charset val="136"/>
      </rPr>
      <t>兼任教師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未加保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　</t>
    </r>
    <r>
      <rPr>
        <sz val="12"/>
        <color indexed="8"/>
        <rFont val="Times New Roman"/>
        <family val="1"/>
      </rPr>
      <t>5-</t>
    </r>
    <r>
      <rPr>
        <sz val="12"/>
        <color indexed="8"/>
        <rFont val="標楷體"/>
        <family val="4"/>
        <charset val="136"/>
      </rPr>
      <t>學生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無專職工作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　</t>
    </r>
    <r>
      <rPr>
        <sz val="12"/>
        <color indexed="8"/>
        <rFont val="Times New Roman"/>
        <family val="1"/>
      </rPr>
      <t>6-</t>
    </r>
    <r>
      <rPr>
        <sz val="12"/>
        <color indexed="8"/>
        <rFont val="標楷體"/>
        <family val="4"/>
        <charset val="136"/>
      </rPr>
      <t>學生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有專職工作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　</t>
    </r>
    <r>
      <rPr>
        <sz val="12"/>
        <color indexed="8"/>
        <rFont val="Times New Roman"/>
        <family val="1"/>
      </rPr>
      <t>9-</t>
    </r>
    <r>
      <rPr>
        <sz val="12"/>
        <color indexed="8"/>
        <rFont val="標楷體"/>
        <family val="4"/>
        <charset val="136"/>
      </rPr>
      <t>特殊身分免繳者</t>
    </r>
    <phoneticPr fontId="6" type="noConversion"/>
  </si>
  <si>
    <t>○人事室</t>
    <phoneticPr fontId="1" type="noConversion"/>
  </si>
  <si>
    <t>○其它：</t>
    <phoneticPr fontId="1" type="noConversion"/>
  </si>
  <si>
    <r>
      <rPr>
        <sz val="12"/>
        <color indexed="8"/>
        <rFont val="標楷體"/>
        <family val="4"/>
        <charset val="136"/>
      </rPr>
      <t>黃明華</t>
    </r>
    <phoneticPr fontId="1" type="noConversion"/>
  </si>
  <si>
    <r>
      <rPr>
        <sz val="12"/>
        <color indexed="8"/>
        <rFont val="標楷體"/>
        <family val="4"/>
        <charset val="136"/>
      </rPr>
      <t>士林芝山郵局</t>
    </r>
    <r>
      <rPr>
        <sz val="12"/>
        <color indexed="8"/>
        <rFont val="Times New Roman"/>
        <family val="1"/>
      </rPr>
      <t>/
002050-0244294</t>
    </r>
    <phoneticPr fontId="5" type="noConversion"/>
  </si>
  <si>
    <r>
      <rPr>
        <sz val="12"/>
        <color indexed="8"/>
        <rFont val="標楷體"/>
        <family val="4"/>
        <charset val="136"/>
      </rPr>
      <t>台北市士林區士東路</t>
    </r>
    <r>
      <rPr>
        <sz val="12"/>
        <color indexed="8"/>
        <rFont val="Times New Roman"/>
        <family val="1"/>
      </rPr>
      <t>200</t>
    </r>
    <r>
      <rPr>
        <sz val="12"/>
        <color indexed="8"/>
        <rFont val="標楷體"/>
        <family val="4"/>
        <charset val="136"/>
      </rPr>
      <t>巷</t>
    </r>
    <r>
      <rPr>
        <sz val="12"/>
        <color indexed="8"/>
        <rFont val="Times New Roman"/>
        <family val="1"/>
      </rPr>
      <t>76</t>
    </r>
    <r>
      <rPr>
        <sz val="12"/>
        <color indexed="8"/>
        <rFont val="標楷體"/>
        <family val="4"/>
        <charset val="136"/>
      </rPr>
      <t>號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標楷體"/>
        <family val="4"/>
        <charset val="136"/>
      </rPr>
      <t>樓</t>
    </r>
    <phoneticPr fontId="5" type="noConversion"/>
  </si>
  <si>
    <r>
      <rPr>
        <sz val="12"/>
        <color indexed="8"/>
        <rFont val="標楷體"/>
        <family val="4"/>
        <charset val="136"/>
      </rPr>
      <t>時</t>
    </r>
    <phoneticPr fontId="1" type="noConversion"/>
  </si>
  <si>
    <r>
      <rPr>
        <sz val="12"/>
        <color indexed="8"/>
        <rFont val="標楷體"/>
        <family val="4"/>
        <charset val="136"/>
      </rPr>
      <t>鐘點費</t>
    </r>
    <phoneticPr fontId="1" type="noConversion"/>
  </si>
  <si>
    <r>
      <t>3-校外人士</t>
    </r>
    <r>
      <rPr>
        <sz val="12"/>
        <color indexed="8"/>
        <rFont val="標楷體"/>
        <family val="4"/>
        <charset val="136"/>
      </rPr>
      <t/>
    </r>
  </si>
  <si>
    <r>
      <rPr>
        <sz val="28"/>
        <color indexed="8"/>
        <rFont val="標楷體"/>
        <family val="4"/>
        <charset val="136"/>
      </rPr>
      <t>國立高雄餐旅大學附屬餐旅高級中等學校　印領清冊</t>
    </r>
    <phoneticPr fontId="1" type="noConversion"/>
  </si>
  <si>
    <r>
      <rPr>
        <sz val="28"/>
        <color indexed="8"/>
        <rFont val="標楷體"/>
        <family val="4"/>
        <charset val="136"/>
      </rPr>
      <t>國立高雄餐旅大學附屬餐旅高級中等學校　印領清冊</t>
    </r>
    <phoneticPr fontId="1" type="noConversion"/>
  </si>
  <si>
    <r>
      <rPr>
        <b/>
        <sz val="20"/>
        <color indexed="8"/>
        <rFont val="標楷體"/>
        <family val="4"/>
        <charset val="136"/>
      </rPr>
      <t>年</t>
    </r>
    <phoneticPr fontId="1" type="noConversion"/>
  </si>
  <si>
    <r>
      <rPr>
        <b/>
        <sz val="20"/>
        <color indexed="8"/>
        <rFont val="標楷體"/>
        <family val="4"/>
        <charset val="136"/>
      </rPr>
      <t>月份</t>
    </r>
    <phoneticPr fontId="1" type="noConversion"/>
  </si>
  <si>
    <r>
      <rPr>
        <sz val="18"/>
        <color indexed="8"/>
        <rFont val="標楷體"/>
        <family val="4"/>
        <charset val="136"/>
      </rPr>
      <t>計畫名稱</t>
    </r>
    <r>
      <rPr>
        <sz val="18"/>
        <color indexed="8"/>
        <rFont val="Times New Roman"/>
        <family val="1"/>
      </rPr>
      <t>/</t>
    </r>
    <r>
      <rPr>
        <sz val="18"/>
        <color indexed="8"/>
        <rFont val="標楷體"/>
        <family val="4"/>
        <charset val="136"/>
      </rPr>
      <t>用途：</t>
    </r>
    <r>
      <rPr>
        <sz val="16"/>
        <color indexed="8"/>
        <rFont val="Times New Roman"/>
        <family val="1"/>
      </rPr>
      <t/>
    </r>
    <phoneticPr fontId="1" type="noConversion"/>
  </si>
  <si>
    <r>
      <rPr>
        <sz val="14"/>
        <color indexed="8"/>
        <rFont val="標楷體"/>
        <family val="4"/>
        <charset val="136"/>
      </rPr>
      <t>總計</t>
    </r>
    <phoneticPr fontId="1" type="noConversion"/>
  </si>
  <si>
    <r>
      <rPr>
        <sz val="12"/>
        <color indexed="8"/>
        <rFont val="標楷體"/>
        <family val="4"/>
        <charset val="136"/>
      </rPr>
      <t>所得別</t>
    </r>
    <phoneticPr fontId="1" type="noConversion"/>
  </si>
  <si>
    <r>
      <rPr>
        <sz val="12"/>
        <color indexed="8"/>
        <rFont val="標楷體"/>
        <family val="4"/>
        <charset val="136"/>
      </rPr>
      <t>姓名</t>
    </r>
    <phoneticPr fontId="1" type="noConversion"/>
  </si>
  <si>
    <r>
      <rPr>
        <sz val="12"/>
        <color indexed="8"/>
        <rFont val="標楷體"/>
        <family val="4"/>
        <charset val="136"/>
      </rPr>
      <t>身分證號</t>
    </r>
    <phoneticPr fontId="1" type="noConversion"/>
  </si>
  <si>
    <r>
      <rPr>
        <sz val="12"/>
        <color indexed="8"/>
        <rFont val="標楷體"/>
        <family val="4"/>
        <charset val="136"/>
      </rPr>
      <t>身分代碼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</si>
  <si>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金融機構名稱
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含分行別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局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帳號</t>
    </r>
    <phoneticPr fontId="1" type="noConversion"/>
  </si>
  <si>
    <r>
      <rPr>
        <sz val="12"/>
        <color indexed="8"/>
        <rFont val="標楷體"/>
        <family val="4"/>
        <charset val="136"/>
      </rPr>
      <t>戶籍地址</t>
    </r>
    <phoneticPr fontId="1" type="noConversion"/>
  </si>
  <si>
    <r>
      <rPr>
        <sz val="12"/>
        <color indexed="8"/>
        <rFont val="標楷體"/>
        <family val="4"/>
        <charset val="136"/>
      </rPr>
      <t>單位</t>
    </r>
    <phoneticPr fontId="1" type="noConversion"/>
  </si>
  <si>
    <r>
      <rPr>
        <sz val="12"/>
        <color indexed="8"/>
        <rFont val="標楷體"/>
        <family val="4"/>
        <charset val="136"/>
      </rPr>
      <t>數量</t>
    </r>
    <phoneticPr fontId="1" type="noConversion"/>
  </si>
  <si>
    <r>
      <rPr>
        <sz val="12"/>
        <color indexed="8"/>
        <rFont val="標楷體"/>
        <family val="4"/>
        <charset val="136"/>
      </rPr>
      <t>單價</t>
    </r>
    <phoneticPr fontId="1" type="noConversion"/>
  </si>
  <si>
    <r>
      <rPr>
        <sz val="12"/>
        <color indexed="8"/>
        <rFont val="標楷體"/>
        <family val="4"/>
        <charset val="136"/>
      </rPr>
      <t>小計</t>
    </r>
    <phoneticPr fontId="1" type="noConversion"/>
  </si>
  <si>
    <r>
      <rPr>
        <sz val="12"/>
        <color indexed="8"/>
        <rFont val="標楷體"/>
        <family val="4"/>
        <charset val="136"/>
      </rPr>
      <t>代扣稅額及勞健保</t>
    </r>
    <phoneticPr fontId="1" type="noConversion"/>
  </si>
  <si>
    <r>
      <rPr>
        <sz val="12"/>
        <color indexed="8"/>
        <rFont val="標楷體"/>
        <family val="4"/>
        <charset val="136"/>
      </rPr>
      <t>個人負擔補充保費</t>
    </r>
    <r>
      <rPr>
        <sz val="12"/>
        <color indexed="8"/>
        <rFont val="Times New Roman"/>
        <family val="1"/>
      </rPr>
      <t>(2%)</t>
    </r>
    <phoneticPr fontId="1" type="noConversion"/>
  </si>
  <si>
    <r>
      <rPr>
        <sz val="12"/>
        <color indexed="8"/>
        <rFont val="標楷體"/>
        <family val="4"/>
        <charset val="136"/>
      </rPr>
      <t>實領金額</t>
    </r>
    <phoneticPr fontId="1" type="noConversion"/>
  </si>
  <si>
    <r>
      <rPr>
        <sz val="12"/>
        <color indexed="8"/>
        <rFont val="標楷體"/>
        <family val="4"/>
        <charset val="136"/>
      </rPr>
      <t>機關負擔補充保費</t>
    </r>
    <r>
      <rPr>
        <sz val="12"/>
        <color indexed="8"/>
        <rFont val="Times New Roman"/>
        <family val="1"/>
      </rPr>
      <t>(1.91%)</t>
    </r>
    <phoneticPr fontId="1" type="noConversion"/>
  </si>
  <si>
    <r>
      <rPr>
        <sz val="12"/>
        <color indexed="8"/>
        <rFont val="標楷體"/>
        <family val="4"/>
        <charset val="136"/>
      </rPr>
      <t>簽章</t>
    </r>
    <phoneticPr fontId="1" type="noConversion"/>
  </si>
  <si>
    <r>
      <rPr>
        <sz val="12"/>
        <color indexed="8"/>
        <rFont val="標楷體"/>
        <family val="4"/>
        <charset val="136"/>
      </rPr>
      <t>說明</t>
    </r>
    <phoneticPr fontId="1" type="noConversion"/>
  </si>
  <si>
    <r>
      <rPr>
        <sz val="16"/>
        <color indexed="8"/>
        <rFont val="標楷體"/>
        <family val="4"/>
        <charset val="136"/>
      </rPr>
      <t>新台幣</t>
    </r>
    <phoneticPr fontId="6" type="noConversion"/>
  </si>
  <si>
    <r>
      <rPr>
        <sz val="16"/>
        <color indexed="8"/>
        <rFont val="標楷體"/>
        <family val="4"/>
        <charset val="136"/>
      </rPr>
      <t>元整</t>
    </r>
  </si>
  <si>
    <r>
      <t>(</t>
    </r>
    <r>
      <rPr>
        <sz val="14"/>
        <color indexed="10"/>
        <rFont val="標楷體"/>
        <family val="4"/>
        <charset val="136"/>
      </rPr>
      <t>一式兩聯</t>
    </r>
    <r>
      <rPr>
        <sz val="14"/>
        <color indexed="10"/>
        <rFont val="Times New Roman"/>
        <family val="1"/>
      </rPr>
      <t>)</t>
    </r>
    <phoneticPr fontId="1" type="noConversion"/>
  </si>
  <si>
    <r>
      <rPr>
        <sz val="12"/>
        <color indexed="8"/>
        <rFont val="標楷體"/>
        <family val="4"/>
        <charset val="136"/>
      </rPr>
      <t>第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聯</t>
    </r>
    <phoneticPr fontId="6" type="noConversion"/>
  </si>
  <si>
    <r>
      <rPr>
        <sz val="12"/>
        <color indexed="8"/>
        <rFont val="標楷體"/>
        <family val="4"/>
        <charset val="136"/>
      </rPr>
      <t>第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標楷體"/>
        <family val="4"/>
        <charset val="136"/>
      </rPr>
      <t>聯</t>
    </r>
    <phoneticPr fontId="6" type="noConversion"/>
  </si>
  <si>
    <r>
      <t>105</t>
    </r>
    <r>
      <rPr>
        <b/>
        <sz val="20"/>
        <color indexed="8"/>
        <rFont val="標楷體"/>
        <family val="4"/>
        <charset val="136"/>
      </rPr>
      <t>學年度第</t>
    </r>
    <r>
      <rPr>
        <b/>
        <sz val="20"/>
        <color indexed="8"/>
        <rFont val="Times New Roman"/>
        <family val="1"/>
      </rPr>
      <t>2</t>
    </r>
    <r>
      <rPr>
        <b/>
        <sz val="20"/>
        <color indexed="8"/>
        <rFont val="標楷體"/>
        <family val="4"/>
        <charset val="136"/>
      </rPr>
      <t>學期</t>
    </r>
    <r>
      <rPr>
        <b/>
        <sz val="20"/>
        <color indexed="8"/>
        <rFont val="Times New Roman"/>
        <family val="1"/>
      </rPr>
      <t>105-5</t>
    </r>
    <r>
      <rPr>
        <b/>
        <sz val="20"/>
        <color indexed="8"/>
        <rFont val="標楷體"/>
        <family val="4"/>
        <charset val="136"/>
      </rPr>
      <t>優質化</t>
    </r>
    <phoneticPr fontId="6" type="noConversion"/>
  </si>
  <si>
    <t>備註</t>
    <phoneticPr fontId="1" type="noConversion"/>
  </si>
  <si>
    <t>代扣費用</t>
    <phoneticPr fontId="1" type="noConversion"/>
  </si>
  <si>
    <t>所得稅</t>
    <phoneticPr fontId="1" type="noConversion"/>
  </si>
  <si>
    <t>鐘點費</t>
    <phoneticPr fontId="1" type="noConversion"/>
  </si>
  <si>
    <t>差旅費</t>
    <phoneticPr fontId="1" type="noConversion"/>
  </si>
  <si>
    <r>
      <rPr>
        <sz val="14"/>
        <color indexed="8"/>
        <rFont val="標楷體"/>
        <family val="4"/>
        <charset val="136"/>
      </rPr>
      <t>承辦人</t>
    </r>
    <phoneticPr fontId="1" type="noConversion"/>
  </si>
  <si>
    <r>
      <rPr>
        <sz val="14"/>
        <color indexed="8"/>
        <rFont val="標楷體"/>
        <family val="4"/>
        <charset val="136"/>
      </rPr>
      <t>單位主管</t>
    </r>
    <phoneticPr fontId="1" type="noConversion"/>
  </si>
  <si>
    <r>
      <rPr>
        <sz val="14"/>
        <color indexed="8"/>
        <rFont val="標楷體"/>
        <family val="4"/>
        <charset val="136"/>
      </rPr>
      <t>出納組</t>
    </r>
    <phoneticPr fontId="1" type="noConversion"/>
  </si>
  <si>
    <r>
      <rPr>
        <sz val="14"/>
        <color indexed="8"/>
        <rFont val="標楷體"/>
        <family val="4"/>
        <charset val="136"/>
      </rPr>
      <t>主計室</t>
    </r>
    <phoneticPr fontId="1" type="noConversion"/>
  </si>
  <si>
    <r>
      <rPr>
        <sz val="14"/>
        <color indexed="8"/>
        <rFont val="標楷體"/>
        <family val="4"/>
        <charset val="136"/>
      </rPr>
      <t>校長</t>
    </r>
    <phoneticPr fontId="1" type="noConversion"/>
  </si>
  <si>
    <r>
      <rPr>
        <sz val="14"/>
        <color indexed="8"/>
        <rFont val="標楷體"/>
        <family val="4"/>
        <charset val="136"/>
      </rPr>
      <t>會辦單位請打ˇ</t>
    </r>
    <phoneticPr fontId="1" type="noConversion"/>
  </si>
  <si>
    <r>
      <rPr>
        <b/>
        <sz val="16"/>
        <color indexed="8"/>
        <rFont val="新細明體"/>
        <family val="1"/>
        <charset val="136"/>
      </rPr>
      <t>元整</t>
    </r>
    <phoneticPr fontId="1" type="noConversion"/>
  </si>
  <si>
    <t>身分代碼</t>
    <phoneticPr fontId="1" type="noConversion"/>
  </si>
  <si>
    <r>
      <rPr>
        <b/>
        <sz val="16"/>
        <color indexed="8"/>
        <rFont val="新細明體"/>
        <family val="1"/>
        <charset val="136"/>
      </rPr>
      <t>總計</t>
    </r>
    <phoneticPr fontId="1" type="noConversion"/>
  </si>
  <si>
    <r>
      <rPr>
        <b/>
        <sz val="16"/>
        <color indexed="8"/>
        <rFont val="新細明體"/>
        <family val="1"/>
        <charset val="136"/>
      </rPr>
      <t>新台幣</t>
    </r>
    <phoneticPr fontId="6" type="noConversion"/>
  </si>
  <si>
    <t>合計</t>
    <phoneticPr fontId="1" type="noConversion"/>
  </si>
  <si>
    <r>
      <rPr>
        <sz val="12"/>
        <color indexed="8"/>
        <rFont val="標楷體"/>
        <family val="4"/>
        <charset val="136"/>
      </rPr>
      <t>第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標楷體"/>
        <family val="4"/>
        <charset val="136"/>
      </rPr>
      <t>聯</t>
    </r>
    <phoneticPr fontId="6" type="noConversion"/>
  </si>
  <si>
    <r>
      <rPr>
        <b/>
        <sz val="16"/>
        <color indexed="8"/>
        <rFont val="新細明體"/>
        <family val="1"/>
        <charset val="136"/>
      </rPr>
      <t>總計</t>
    </r>
    <phoneticPr fontId="1" type="noConversion"/>
  </si>
  <si>
    <r>
      <rPr>
        <b/>
        <sz val="16"/>
        <color indexed="8"/>
        <rFont val="新細明體"/>
        <family val="1"/>
        <charset val="136"/>
      </rPr>
      <t>新台幣</t>
    </r>
    <phoneticPr fontId="6" type="noConversion"/>
  </si>
  <si>
    <r>
      <rPr>
        <sz val="14"/>
        <color indexed="8"/>
        <rFont val="新細明體"/>
        <family val="1"/>
        <charset val="136"/>
      </rPr>
      <t>黃明華</t>
    </r>
    <phoneticPr fontId="1" type="noConversion"/>
  </si>
  <si>
    <r>
      <t>9-</t>
    </r>
    <r>
      <rPr>
        <sz val="14"/>
        <color theme="1"/>
        <rFont val="新細明體"/>
        <family val="1"/>
        <charset val="136"/>
      </rPr>
      <t>特殊身分免繳者</t>
    </r>
  </si>
  <si>
    <r>
      <rPr>
        <sz val="14"/>
        <color indexed="8"/>
        <rFont val="新細明體"/>
        <family val="1"/>
        <charset val="136"/>
      </rPr>
      <t>時</t>
    </r>
    <phoneticPr fontId="1" type="noConversion"/>
  </si>
  <si>
    <r>
      <rPr>
        <sz val="14"/>
        <color indexed="8"/>
        <rFont val="標楷體"/>
        <family val="4"/>
        <charset val="136"/>
      </rPr>
      <t>所得別</t>
    </r>
    <phoneticPr fontId="1" type="noConversion"/>
  </si>
  <si>
    <r>
      <rPr>
        <sz val="14"/>
        <color indexed="8"/>
        <rFont val="標楷體"/>
        <family val="4"/>
        <charset val="136"/>
      </rPr>
      <t>姓名</t>
    </r>
    <phoneticPr fontId="1" type="noConversion"/>
  </si>
  <si>
    <r>
      <rPr>
        <sz val="14"/>
        <color indexed="8"/>
        <rFont val="標楷體"/>
        <family val="4"/>
        <charset val="136"/>
      </rPr>
      <t>戶籍地址</t>
    </r>
    <phoneticPr fontId="1" type="noConversion"/>
  </si>
  <si>
    <r>
      <rPr>
        <sz val="14"/>
        <color indexed="8"/>
        <rFont val="標楷體"/>
        <family val="4"/>
        <charset val="136"/>
      </rPr>
      <t>機關負擔補充保費</t>
    </r>
    <r>
      <rPr>
        <sz val="14"/>
        <color indexed="8"/>
        <rFont val="Times New Roman"/>
        <family val="1"/>
      </rPr>
      <t>(1.91%)</t>
    </r>
    <phoneticPr fontId="1" type="noConversion"/>
  </si>
  <si>
    <r>
      <rPr>
        <sz val="14"/>
        <color indexed="8"/>
        <rFont val="標楷體"/>
        <family val="4"/>
        <charset val="136"/>
      </rPr>
      <t>身分證號</t>
    </r>
    <phoneticPr fontId="1" type="noConversion"/>
  </si>
  <si>
    <r>
      <rPr>
        <sz val="14"/>
        <color indexed="8"/>
        <rFont val="標楷體"/>
        <family val="4"/>
        <charset val="136"/>
      </rPr>
      <t>單位</t>
    </r>
    <phoneticPr fontId="1" type="noConversion"/>
  </si>
  <si>
    <r>
      <rPr>
        <sz val="14"/>
        <color indexed="8"/>
        <rFont val="標楷體"/>
        <family val="4"/>
        <charset val="136"/>
      </rPr>
      <t>數量</t>
    </r>
    <phoneticPr fontId="1" type="noConversion"/>
  </si>
  <si>
    <r>
      <rPr>
        <sz val="14"/>
        <color indexed="8"/>
        <rFont val="標楷體"/>
        <family val="4"/>
        <charset val="136"/>
      </rPr>
      <t>單價</t>
    </r>
    <phoneticPr fontId="1" type="noConversion"/>
  </si>
  <si>
    <r>
      <rPr>
        <sz val="14"/>
        <color indexed="8"/>
        <rFont val="標楷體"/>
        <family val="4"/>
        <charset val="136"/>
      </rPr>
      <t>小計</t>
    </r>
    <phoneticPr fontId="1" type="noConversion"/>
  </si>
  <si>
    <r>
      <rPr>
        <sz val="14"/>
        <color indexed="8"/>
        <rFont val="標楷體"/>
        <family val="4"/>
        <charset val="136"/>
      </rPr>
      <t>補充保費</t>
    </r>
    <r>
      <rPr>
        <sz val="14"/>
        <color indexed="8"/>
        <rFont val="Times New Roman"/>
        <family val="1"/>
      </rPr>
      <t>(2%)</t>
    </r>
    <phoneticPr fontId="1" type="noConversion"/>
  </si>
  <si>
    <t>勞保</t>
    <phoneticPr fontId="1" type="noConversion"/>
  </si>
  <si>
    <r>
      <rPr>
        <sz val="14"/>
        <color indexed="8"/>
        <rFont val="標楷體"/>
        <family val="4"/>
        <charset val="136"/>
      </rPr>
      <t>簽章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</si>
  <si>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金融機構名稱
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含分行別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局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帳號</t>
    </r>
    <phoneticPr fontId="1" type="noConversion"/>
  </si>
  <si>
    <r>
      <rPr>
        <sz val="14"/>
        <color indexed="8"/>
        <rFont val="新細明體"/>
        <family val="1"/>
        <charset val="136"/>
      </rPr>
      <t>士林芝山郵局</t>
    </r>
    <r>
      <rPr>
        <sz val="14"/>
        <color indexed="8"/>
        <rFont val="Times New Roman"/>
        <family val="1"/>
      </rPr>
      <t xml:space="preserve">
002050-0244294</t>
    </r>
    <phoneticPr fontId="5" type="noConversion"/>
  </si>
  <si>
    <r>
      <rPr>
        <sz val="14"/>
        <color indexed="8"/>
        <rFont val="新細明體"/>
        <family val="1"/>
        <charset val="136"/>
      </rPr>
      <t>台北市士林區士東路</t>
    </r>
    <r>
      <rPr>
        <sz val="14"/>
        <color indexed="8"/>
        <rFont val="Times New Roman"/>
        <family val="1"/>
      </rPr>
      <t>200</t>
    </r>
    <r>
      <rPr>
        <sz val="14"/>
        <color indexed="8"/>
        <rFont val="新細明體"/>
        <family val="1"/>
        <charset val="136"/>
      </rPr>
      <t>巷</t>
    </r>
    <r>
      <rPr>
        <sz val="14"/>
        <color indexed="8"/>
        <rFont val="Times New Roman"/>
        <family val="1"/>
      </rPr>
      <t>76</t>
    </r>
    <r>
      <rPr>
        <sz val="14"/>
        <color indexed="8"/>
        <rFont val="新細明體"/>
        <family val="1"/>
        <charset val="136"/>
      </rPr>
      <t>號</t>
    </r>
    <r>
      <rPr>
        <sz val="14"/>
        <color indexed="8"/>
        <rFont val="Times New Roman"/>
        <family val="1"/>
      </rPr>
      <t>5</t>
    </r>
    <r>
      <rPr>
        <sz val="14"/>
        <color indexed="8"/>
        <rFont val="新細明體"/>
        <family val="1"/>
        <charset val="136"/>
      </rPr>
      <t>樓</t>
    </r>
    <phoneticPr fontId="5" type="noConversion"/>
  </si>
  <si>
    <r>
      <rPr>
        <b/>
        <sz val="14"/>
        <color indexed="8"/>
        <rFont val="標楷體"/>
        <family val="4"/>
        <charset val="136"/>
      </rPr>
      <t>實領金額</t>
    </r>
    <phoneticPr fontId="1" type="noConversion"/>
  </si>
  <si>
    <r>
      <rPr>
        <sz val="14"/>
        <color indexed="8"/>
        <rFont val="標楷體"/>
        <family val="4"/>
        <charset val="136"/>
      </rPr>
      <t>承辦人</t>
    </r>
    <phoneticPr fontId="1" type="noConversion"/>
  </si>
  <si>
    <r>
      <rPr>
        <sz val="14"/>
        <color indexed="8"/>
        <rFont val="標楷體"/>
        <family val="4"/>
        <charset val="136"/>
      </rPr>
      <t>單位主管</t>
    </r>
    <phoneticPr fontId="1" type="noConversion"/>
  </si>
  <si>
    <r>
      <rPr>
        <sz val="14"/>
        <color indexed="8"/>
        <rFont val="標楷體"/>
        <family val="4"/>
        <charset val="136"/>
      </rPr>
      <t>會辦單位請打ˇ</t>
    </r>
    <phoneticPr fontId="1" type="noConversion"/>
  </si>
  <si>
    <r>
      <rPr>
        <sz val="14"/>
        <color indexed="8"/>
        <rFont val="標楷體"/>
        <family val="4"/>
        <charset val="136"/>
      </rPr>
      <t>出納組</t>
    </r>
    <phoneticPr fontId="1" type="noConversion"/>
  </si>
  <si>
    <r>
      <rPr>
        <sz val="14"/>
        <color indexed="8"/>
        <rFont val="標楷體"/>
        <family val="4"/>
        <charset val="136"/>
      </rPr>
      <t>主計室</t>
    </r>
    <phoneticPr fontId="1" type="noConversion"/>
  </si>
  <si>
    <r>
      <rPr>
        <sz val="14"/>
        <color indexed="8"/>
        <rFont val="標楷體"/>
        <family val="4"/>
        <charset val="136"/>
      </rPr>
      <t>校長</t>
    </r>
    <phoneticPr fontId="1" type="noConversion"/>
  </si>
  <si>
    <t>應領合計</t>
    <phoneticPr fontId="1" type="noConversion"/>
  </si>
  <si>
    <r>
      <rPr>
        <b/>
        <sz val="16"/>
        <color indexed="8"/>
        <rFont val="新細明體"/>
        <family val="1"/>
        <charset val="136"/>
      </rPr>
      <t>元整</t>
    </r>
    <phoneticPr fontId="1" type="noConversion"/>
  </si>
  <si>
    <r>
      <rPr>
        <b/>
        <sz val="24"/>
        <color indexed="8"/>
        <rFont val="標楷體"/>
        <family val="4"/>
        <charset val="136"/>
      </rPr>
      <t>年</t>
    </r>
    <phoneticPr fontId="1" type="noConversion"/>
  </si>
  <si>
    <r>
      <rPr>
        <b/>
        <sz val="24"/>
        <color indexed="8"/>
        <rFont val="標楷體"/>
        <family val="4"/>
        <charset val="136"/>
      </rPr>
      <t>月份</t>
    </r>
    <phoneticPr fontId="1" type="noConversion"/>
  </si>
  <si>
    <r>
      <rPr>
        <sz val="20"/>
        <color indexed="8"/>
        <rFont val="標楷體"/>
        <family val="4"/>
        <charset val="136"/>
      </rPr>
      <t>計畫名稱</t>
    </r>
    <r>
      <rPr>
        <sz val="20"/>
        <color indexed="8"/>
        <rFont val="Times New Roman"/>
        <family val="1"/>
      </rPr>
      <t>/</t>
    </r>
    <r>
      <rPr>
        <sz val="20"/>
        <color indexed="8"/>
        <rFont val="標楷體"/>
        <family val="4"/>
        <charset val="136"/>
      </rPr>
      <t>用途：</t>
    </r>
    <r>
      <rPr>
        <sz val="16"/>
        <color indexed="8"/>
        <rFont val="Times New Roman"/>
        <family val="1"/>
      </rPr>
      <t/>
    </r>
    <phoneticPr fontId="1" type="noConversion"/>
  </si>
  <si>
    <r>
      <rPr>
        <sz val="20"/>
        <color indexed="8"/>
        <rFont val="標楷體"/>
        <family val="4"/>
        <charset val="136"/>
      </rPr>
      <t>計畫名稱</t>
    </r>
    <r>
      <rPr>
        <sz val="20"/>
        <color indexed="8"/>
        <rFont val="Times New Roman"/>
        <family val="1"/>
      </rPr>
      <t>/</t>
    </r>
    <r>
      <rPr>
        <sz val="20"/>
        <color indexed="8"/>
        <rFont val="標楷體"/>
        <family val="4"/>
        <charset val="136"/>
      </rPr>
      <t>用途：</t>
    </r>
    <r>
      <rPr>
        <sz val="16"/>
        <color indexed="8"/>
        <rFont val="Times New Roman"/>
        <family val="1"/>
      </rPr>
      <t/>
    </r>
    <phoneticPr fontId="1" type="noConversion"/>
  </si>
  <si>
    <r>
      <t>105</t>
    </r>
    <r>
      <rPr>
        <b/>
        <sz val="22"/>
        <color indexed="8"/>
        <rFont val="新細明體"/>
        <family val="1"/>
        <charset val="136"/>
      </rPr>
      <t>學年度第</t>
    </r>
    <r>
      <rPr>
        <b/>
        <sz val="22"/>
        <color indexed="8"/>
        <rFont val="Times New Roman"/>
        <family val="1"/>
      </rPr>
      <t>2</t>
    </r>
    <r>
      <rPr>
        <b/>
        <sz val="22"/>
        <color indexed="8"/>
        <rFont val="新細明體"/>
        <family val="1"/>
        <charset val="136"/>
      </rPr>
      <t>學期</t>
    </r>
    <r>
      <rPr>
        <b/>
        <sz val="22"/>
        <color indexed="8"/>
        <rFont val="Times New Roman"/>
        <family val="1"/>
      </rPr>
      <t>105-5</t>
    </r>
    <r>
      <rPr>
        <b/>
        <sz val="22"/>
        <color indexed="8"/>
        <rFont val="新細明體"/>
        <family val="1"/>
        <charset val="136"/>
      </rPr>
      <t>優質化</t>
    </r>
    <phoneticPr fontId="6" type="noConversion"/>
  </si>
  <si>
    <r>
      <rPr>
        <b/>
        <sz val="24"/>
        <color indexed="8"/>
        <rFont val="標楷體"/>
        <family val="4"/>
        <charset val="136"/>
      </rPr>
      <t>年</t>
    </r>
    <phoneticPr fontId="1" type="noConversion"/>
  </si>
  <si>
    <r>
      <rPr>
        <b/>
        <sz val="24"/>
        <color theme="1"/>
        <rFont val="標楷體"/>
        <family val="4"/>
        <charset val="136"/>
      </rPr>
      <t>月份</t>
    </r>
    <phoneticPr fontId="1" type="noConversion"/>
  </si>
  <si>
    <r>
      <rPr>
        <sz val="20"/>
        <color indexed="8"/>
        <rFont val="標楷體"/>
        <family val="4"/>
        <charset val="136"/>
      </rPr>
      <t>計畫名稱</t>
    </r>
    <r>
      <rPr>
        <sz val="20"/>
        <color indexed="8"/>
        <rFont val="Times New Roman"/>
        <family val="1"/>
      </rPr>
      <t>/</t>
    </r>
    <r>
      <rPr>
        <sz val="20"/>
        <color indexed="8"/>
        <rFont val="標楷體"/>
        <family val="4"/>
        <charset val="136"/>
      </rPr>
      <t>用途：</t>
    </r>
    <r>
      <rPr>
        <sz val="16"/>
        <color indexed="8"/>
        <rFont val="Times New Roman"/>
        <family val="1"/>
      </rPr>
      <t/>
    </r>
    <phoneticPr fontId="1" type="noConversion"/>
  </si>
  <si>
    <r>
      <rPr>
        <sz val="18"/>
        <color rgb="FFFF0000"/>
        <rFont val="標楷體"/>
        <family val="4"/>
        <charset val="136"/>
      </rPr>
      <t>單位：元</t>
    </r>
    <phoneticPr fontId="58" type="noConversion"/>
  </si>
  <si>
    <r>
      <rPr>
        <sz val="14"/>
        <color indexed="8"/>
        <rFont val="標楷體"/>
        <family val="4"/>
        <charset val="136"/>
      </rPr>
      <t>姓名</t>
    </r>
    <phoneticPr fontId="1" type="noConversion"/>
  </si>
  <si>
    <r>
      <rPr>
        <sz val="12"/>
        <color indexed="8"/>
        <rFont val="標楷體"/>
        <family val="4"/>
        <charset val="136"/>
      </rPr>
      <t xml:space="preserve">金融機構名稱
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含分行別</t>
    </r>
    <r>
      <rPr>
        <sz val="12"/>
        <color indexed="8"/>
        <rFont val="Times New Roman"/>
        <family val="1"/>
      </rPr>
      <t xml:space="preserve">)
</t>
    </r>
    <r>
      <rPr>
        <sz val="12"/>
        <color indexed="8"/>
        <rFont val="標楷體"/>
        <family val="4"/>
        <charset val="136"/>
      </rPr>
      <t>局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帳號</t>
    </r>
    <phoneticPr fontId="1" type="noConversion"/>
  </si>
  <si>
    <r>
      <rPr>
        <sz val="14"/>
        <color indexed="8"/>
        <rFont val="標楷體"/>
        <family val="4"/>
        <charset val="136"/>
      </rPr>
      <t>戶籍地址</t>
    </r>
    <phoneticPr fontId="1" type="noConversion"/>
  </si>
  <si>
    <r>
      <rPr>
        <b/>
        <sz val="14"/>
        <color indexed="8"/>
        <rFont val="標楷體"/>
        <family val="4"/>
        <charset val="136"/>
      </rPr>
      <t>應發合計　</t>
    </r>
    <r>
      <rPr>
        <b/>
        <i/>
        <sz val="14"/>
        <color indexed="8"/>
        <rFont val="Times New Roman"/>
        <family val="1"/>
      </rPr>
      <t>A=c+d</t>
    </r>
    <phoneticPr fontId="1" type="noConversion"/>
  </si>
  <si>
    <r>
      <rPr>
        <b/>
        <sz val="14"/>
        <color theme="1"/>
        <rFont val="標楷體"/>
        <family val="4"/>
        <charset val="136"/>
      </rPr>
      <t>代扣費用　</t>
    </r>
    <r>
      <rPr>
        <b/>
        <i/>
        <sz val="14"/>
        <color theme="1"/>
        <rFont val="Times New Roman"/>
        <family val="1"/>
      </rPr>
      <t>B</t>
    </r>
    <phoneticPr fontId="1" type="noConversion"/>
  </si>
  <si>
    <r>
      <rPr>
        <b/>
        <sz val="14"/>
        <color indexed="8"/>
        <rFont val="標楷體"/>
        <family val="4"/>
        <charset val="136"/>
      </rPr>
      <t xml:space="preserve">實領金額
</t>
    </r>
    <r>
      <rPr>
        <b/>
        <i/>
        <sz val="14"/>
        <color indexed="8"/>
        <rFont val="Times New Roman"/>
        <family val="1"/>
      </rPr>
      <t>C</t>
    </r>
    <r>
      <rPr>
        <b/>
        <sz val="14"/>
        <color indexed="8"/>
        <rFont val="Times New Roman"/>
        <family val="1"/>
      </rPr>
      <t>=</t>
    </r>
    <r>
      <rPr>
        <b/>
        <i/>
        <sz val="14"/>
        <color indexed="8"/>
        <rFont val="Times New Roman"/>
        <family val="1"/>
      </rPr>
      <t>c-B</t>
    </r>
    <phoneticPr fontId="1" type="noConversion"/>
  </si>
  <si>
    <r>
      <rPr>
        <sz val="12"/>
        <color indexed="8"/>
        <rFont val="標楷體"/>
        <family val="4"/>
        <charset val="136"/>
      </rPr>
      <t>簽章</t>
    </r>
    <phoneticPr fontId="1" type="noConversion"/>
  </si>
  <si>
    <r>
      <rPr>
        <sz val="12"/>
        <color indexed="8"/>
        <rFont val="標楷體"/>
        <family val="4"/>
        <charset val="136"/>
      </rPr>
      <t>備註</t>
    </r>
    <phoneticPr fontId="1" type="noConversion"/>
  </si>
  <si>
    <r>
      <rPr>
        <sz val="14"/>
        <color theme="1"/>
        <rFont val="標楷體"/>
        <family val="4"/>
        <charset val="136"/>
      </rPr>
      <t>應領金額</t>
    </r>
    <phoneticPr fontId="1" type="noConversion"/>
  </si>
  <si>
    <r>
      <rPr>
        <sz val="14"/>
        <color indexed="8"/>
        <rFont val="標楷體"/>
        <family val="4"/>
        <charset val="136"/>
      </rPr>
      <t>機關負擔補充保費</t>
    </r>
    <r>
      <rPr>
        <sz val="14"/>
        <color indexed="8"/>
        <rFont val="Times New Roman"/>
        <family val="1"/>
      </rPr>
      <t xml:space="preserve"> </t>
    </r>
    <r>
      <rPr>
        <i/>
        <sz val="14"/>
        <color indexed="8"/>
        <rFont val="Times New Roman"/>
        <family val="1"/>
      </rPr>
      <t>d</t>
    </r>
    <phoneticPr fontId="1" type="noConversion"/>
  </si>
  <si>
    <r>
      <rPr>
        <sz val="14"/>
        <color indexed="8"/>
        <rFont val="標楷體"/>
        <family val="4"/>
        <charset val="136"/>
      </rPr>
      <t>所得稅</t>
    </r>
    <phoneticPr fontId="1" type="noConversion"/>
  </si>
  <si>
    <r>
      <rPr>
        <sz val="14"/>
        <color indexed="8"/>
        <rFont val="標楷體"/>
        <family val="4"/>
        <charset val="136"/>
      </rPr>
      <t>勞保</t>
    </r>
    <phoneticPr fontId="1" type="noConversion"/>
  </si>
  <si>
    <r>
      <rPr>
        <sz val="14"/>
        <color indexed="8"/>
        <rFont val="標楷體"/>
        <family val="4"/>
        <charset val="136"/>
      </rPr>
      <t>合計</t>
    </r>
    <phoneticPr fontId="1" type="noConversion"/>
  </si>
  <si>
    <r>
      <rPr>
        <sz val="14"/>
        <color indexed="8"/>
        <rFont val="標楷體"/>
        <family val="4"/>
        <charset val="136"/>
      </rPr>
      <t>身分證號</t>
    </r>
    <phoneticPr fontId="1" type="noConversion"/>
  </si>
  <si>
    <r>
      <rPr>
        <sz val="14"/>
        <color theme="1"/>
        <rFont val="標楷體"/>
        <family val="4"/>
        <charset val="136"/>
      </rPr>
      <t>鐘點費</t>
    </r>
    <r>
      <rPr>
        <sz val="14"/>
        <color theme="1"/>
        <rFont val="Times New Roman"/>
        <family val="1"/>
      </rPr>
      <t xml:space="preserve"> </t>
    </r>
    <r>
      <rPr>
        <i/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</si>
  <si>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標楷體"/>
        <family val="4"/>
        <charset val="136"/>
      </rPr>
      <t>差旅費</t>
    </r>
    <r>
      <rPr>
        <i/>
        <sz val="14"/>
        <color theme="1"/>
        <rFont val="Times New Roman"/>
        <family val="1"/>
      </rPr>
      <t>b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</si>
  <si>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合計
</t>
    </r>
    <r>
      <rPr>
        <i/>
        <sz val="14"/>
        <color indexed="8"/>
        <rFont val="Times New Roman"/>
        <family val="1"/>
      </rPr>
      <t>c</t>
    </r>
    <r>
      <rPr>
        <sz val="14"/>
        <color indexed="8"/>
        <rFont val="Times New Roman"/>
        <family val="1"/>
      </rPr>
      <t>=</t>
    </r>
    <r>
      <rPr>
        <i/>
        <sz val="14"/>
        <color indexed="8"/>
        <rFont val="Times New Roman"/>
        <family val="1"/>
      </rPr>
      <t>a+b</t>
    </r>
    <phoneticPr fontId="58" type="noConversion"/>
  </si>
  <si>
    <r>
      <rPr>
        <sz val="14"/>
        <color indexed="8"/>
        <rFont val="標楷體"/>
        <family val="4"/>
        <charset val="136"/>
      </rPr>
      <t>單位</t>
    </r>
    <phoneticPr fontId="1" type="noConversion"/>
  </si>
  <si>
    <r>
      <rPr>
        <sz val="14"/>
        <color indexed="8"/>
        <rFont val="標楷體"/>
        <family val="4"/>
        <charset val="136"/>
      </rPr>
      <t>數量</t>
    </r>
    <phoneticPr fontId="1" type="noConversion"/>
  </si>
  <si>
    <r>
      <rPr>
        <sz val="14"/>
        <color indexed="8"/>
        <rFont val="標楷體"/>
        <family val="4"/>
        <charset val="136"/>
      </rPr>
      <t>單價</t>
    </r>
    <phoneticPr fontId="1" type="noConversion"/>
  </si>
  <si>
    <r>
      <rPr>
        <sz val="14"/>
        <color indexed="8"/>
        <rFont val="標楷體"/>
        <family val="4"/>
        <charset val="136"/>
      </rPr>
      <t>小計</t>
    </r>
    <phoneticPr fontId="1" type="noConversion"/>
  </si>
  <si>
    <r>
      <rPr>
        <b/>
        <sz val="14"/>
        <color theme="1"/>
        <rFont val="標楷體"/>
        <family val="4"/>
        <charset val="136"/>
      </rPr>
      <t>各項金額小計</t>
    </r>
    <phoneticPr fontId="58" type="noConversion"/>
  </si>
  <si>
    <r>
      <rPr>
        <b/>
        <sz val="16"/>
        <color indexed="8"/>
        <rFont val="標楷體"/>
        <family val="4"/>
        <charset val="136"/>
      </rPr>
      <t>總計</t>
    </r>
    <phoneticPr fontId="1" type="noConversion"/>
  </si>
  <si>
    <r>
      <rPr>
        <b/>
        <sz val="16"/>
        <color indexed="8"/>
        <rFont val="標楷體"/>
        <family val="4"/>
        <charset val="136"/>
      </rPr>
      <t>新台幣</t>
    </r>
    <phoneticPr fontId="6" type="noConversion"/>
  </si>
  <si>
    <r>
      <rPr>
        <b/>
        <sz val="16"/>
        <color indexed="8"/>
        <rFont val="標楷體"/>
        <family val="4"/>
        <charset val="136"/>
      </rPr>
      <t>元整</t>
    </r>
    <phoneticPr fontId="1" type="noConversion"/>
  </si>
  <si>
    <r>
      <rPr>
        <sz val="14"/>
        <color indexed="8"/>
        <rFont val="標楷體"/>
        <family val="4"/>
        <charset val="136"/>
      </rPr>
      <t>承辦人</t>
    </r>
    <phoneticPr fontId="1" type="noConversion"/>
  </si>
  <si>
    <r>
      <rPr>
        <sz val="14"/>
        <color indexed="8"/>
        <rFont val="標楷體"/>
        <family val="4"/>
        <charset val="136"/>
      </rPr>
      <t>單位主管</t>
    </r>
    <phoneticPr fontId="1" type="noConversion"/>
  </si>
  <si>
    <r>
      <rPr>
        <sz val="14"/>
        <color indexed="8"/>
        <rFont val="標楷體"/>
        <family val="4"/>
        <charset val="136"/>
      </rPr>
      <t>會辦單位請打</t>
    </r>
    <r>
      <rPr>
        <sz val="14"/>
        <color indexed="8"/>
        <rFont val="Times New Roman"/>
        <family val="1"/>
      </rPr>
      <t>ˇ</t>
    </r>
    <phoneticPr fontId="1" type="noConversion"/>
  </si>
  <si>
    <r>
      <rPr>
        <sz val="14"/>
        <color indexed="8"/>
        <rFont val="標楷體"/>
        <family val="4"/>
        <charset val="136"/>
      </rPr>
      <t>出納組</t>
    </r>
    <phoneticPr fontId="1" type="noConversion"/>
  </si>
  <si>
    <r>
      <rPr>
        <sz val="14"/>
        <color indexed="8"/>
        <rFont val="標楷體"/>
        <family val="4"/>
        <charset val="136"/>
      </rPr>
      <t>主計室</t>
    </r>
    <phoneticPr fontId="1" type="noConversion"/>
  </si>
  <si>
    <r>
      <rPr>
        <sz val="14"/>
        <color indexed="8"/>
        <rFont val="標楷體"/>
        <family val="4"/>
        <charset val="136"/>
      </rPr>
      <t>校長</t>
    </r>
    <phoneticPr fontId="1" type="noConversion"/>
  </si>
  <si>
    <r>
      <rPr>
        <sz val="14"/>
        <color indexed="8"/>
        <rFont val="標楷體"/>
        <family val="4"/>
        <charset val="136"/>
      </rPr>
      <t>○人事室</t>
    </r>
    <phoneticPr fontId="1" type="noConversion"/>
  </si>
  <si>
    <r>
      <rPr>
        <sz val="14"/>
        <color indexed="8"/>
        <rFont val="標楷體"/>
        <family val="4"/>
        <charset val="136"/>
      </rPr>
      <t>○其它：</t>
    </r>
    <phoneticPr fontId="1" type="noConversion"/>
  </si>
  <si>
    <r>
      <rPr>
        <sz val="14"/>
        <color indexed="8"/>
        <rFont val="新細明體"/>
        <family val="1"/>
        <charset val="136"/>
      </rPr>
      <t>時</t>
    </r>
    <phoneticPr fontId="1" type="noConversion"/>
  </si>
  <si>
    <t>許00</t>
    <phoneticPr fontId="58" type="noConversion"/>
  </si>
  <si>
    <t>月</t>
    <phoneticPr fontId="1" type="noConversion"/>
  </si>
  <si>
    <r>
      <rPr>
        <sz val="20"/>
        <color indexed="8"/>
        <rFont val="標楷體"/>
        <family val="4"/>
        <charset val="136"/>
      </rPr>
      <t>計畫名稱</t>
    </r>
    <r>
      <rPr>
        <sz val="20"/>
        <color indexed="8"/>
        <rFont val="Times New Roman"/>
        <family val="1"/>
      </rPr>
      <t>/</t>
    </r>
    <r>
      <rPr>
        <sz val="20"/>
        <color indexed="8"/>
        <rFont val="標楷體"/>
        <family val="4"/>
        <charset val="136"/>
      </rPr>
      <t>用途：</t>
    </r>
    <r>
      <rPr>
        <sz val="16"/>
        <color indexed="8"/>
        <rFont val="Times New Roman"/>
        <family val="1"/>
      </rPr>
      <t/>
    </r>
    <phoneticPr fontId="1" type="noConversion"/>
  </si>
  <si>
    <t>國立高雄師範大學附屬高級中學　印領清冊</t>
    <phoneticPr fontId="1" type="noConversion"/>
  </si>
  <si>
    <r>
      <t xml:space="preserve">
</t>
    </r>
    <r>
      <rPr>
        <sz val="14"/>
        <color indexed="8"/>
        <rFont val="新細明體"/>
        <family val="1"/>
        <charset val="136"/>
      </rPr>
      <t xml:space="preserve">當月鐘點費支付總額
</t>
    </r>
    <r>
      <rPr>
        <sz val="14"/>
        <color indexed="8"/>
        <rFont val="Times New Roman"/>
        <family val="1"/>
      </rPr>
      <t>2.11%</t>
    </r>
    <phoneticPr fontId="1" type="noConversion"/>
  </si>
  <si>
    <r>
      <t xml:space="preserve">
</t>
    </r>
    <r>
      <rPr>
        <sz val="14"/>
        <color indexed="8"/>
        <rFont val="新細明體"/>
        <family val="1"/>
        <charset val="136"/>
      </rPr>
      <t xml:space="preserve">當月鐘點費支付總額
</t>
    </r>
    <r>
      <rPr>
        <sz val="14"/>
        <color indexed="8"/>
        <rFont val="Times New Roman"/>
        <family val="1"/>
      </rPr>
      <t>2.11%</t>
    </r>
    <phoneticPr fontId="1" type="noConversion"/>
  </si>
  <si>
    <t>國立高雄師範大學附屬高級中學　印領清冊</t>
    <phoneticPr fontId="1" type="noConversion"/>
  </si>
  <si>
    <r>
      <t xml:space="preserve">       </t>
    </r>
    <r>
      <rPr>
        <b/>
        <sz val="22"/>
        <color indexed="8"/>
        <rFont val="標楷體"/>
        <family val="4"/>
        <charset val="136"/>
      </rPr>
      <t>年</t>
    </r>
    <r>
      <rPr>
        <b/>
        <sz val="22"/>
        <color indexed="8"/>
        <rFont val="Times New Roman"/>
        <family val="1"/>
      </rPr>
      <t xml:space="preserve">    </t>
    </r>
    <r>
      <rPr>
        <b/>
        <sz val="22"/>
        <color indexed="8"/>
        <rFont val="標楷體"/>
        <family val="4"/>
        <charset val="136"/>
      </rPr>
      <t>月份工讀費</t>
    </r>
    <phoneticPr fontId="6" type="noConversion"/>
  </si>
  <si>
    <r>
      <t>Ex</t>
    </r>
    <r>
      <rPr>
        <b/>
        <sz val="22"/>
        <color theme="1"/>
        <rFont val="細明體"/>
        <family val="3"/>
        <charset val="136"/>
      </rPr>
      <t>：</t>
    </r>
    <r>
      <rPr>
        <b/>
        <sz val="22"/>
        <color theme="1"/>
        <rFont val="細明體"/>
        <family val="3"/>
        <charset val="136"/>
      </rPr>
      <t>優質化</t>
    </r>
    <r>
      <rPr>
        <b/>
        <sz val="22"/>
        <color theme="1"/>
        <rFont val="Times New Roman"/>
        <family val="1"/>
      </rPr>
      <t>(A4)計畫:深化教師教學專業</t>
    </r>
    <r>
      <rPr>
        <b/>
        <sz val="22"/>
        <color theme="1"/>
        <rFont val="細明體"/>
        <family val="3"/>
        <charset val="136"/>
      </rPr>
      <t/>
    </r>
  </si>
  <si>
    <t>編號</t>
    <phoneticPr fontId="1" type="noConversion"/>
  </si>
  <si>
    <r>
      <rPr>
        <sz val="14"/>
        <color indexed="8"/>
        <rFont val="標楷體"/>
        <family val="4"/>
        <charset val="136"/>
      </rPr>
      <t>補充
保費</t>
    </r>
    <r>
      <rPr>
        <sz val="12"/>
        <color indexed="8"/>
        <rFont val="Times New Roman"/>
        <family val="1"/>
      </rPr>
      <t>(2.11%)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</si>
</sst>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_-&quot;$&quot;* #,##0_-;\-&quot;$&quot;* #,##0_-;_-&quot;$&quot;* &quot;-&quot;??_-;_-@_-"/>
    <numFmt numFmtId="178" formatCode="0_ "/>
    <numFmt numFmtId="179" formatCode="[DBNum2][$-404]General"/>
    <numFmt numFmtId="180" formatCode="&quot;$&quot;#,##0"/>
  </numFmts>
  <fonts count="7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8"/>
      <color indexed="8"/>
      <name val="標楷體"/>
      <family val="4"/>
      <charset val="136"/>
    </font>
    <font>
      <u/>
      <sz val="8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8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sz val="28"/>
      <color indexed="8"/>
      <name val="標楷體"/>
      <family val="4"/>
      <charset val="136"/>
    </font>
    <font>
      <b/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sz val="18"/>
      <color indexed="8"/>
      <name val="Times New Roman"/>
      <family val="1"/>
    </font>
    <font>
      <sz val="14"/>
      <color indexed="10"/>
      <name val="標楷體"/>
      <family val="4"/>
      <charset val="136"/>
    </font>
    <font>
      <sz val="14"/>
      <color indexed="1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28"/>
      <color theme="1"/>
      <name val="Times New Roman"/>
      <family val="1"/>
    </font>
    <font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theme="1"/>
      <name val="標楷體"/>
      <family val="4"/>
      <charset val="136"/>
    </font>
    <font>
      <sz val="16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14"/>
      <color theme="1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24"/>
      <color theme="1"/>
      <name val="Times New Roman"/>
      <family val="1"/>
    </font>
    <font>
      <u/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sz val="20"/>
      <color indexed="8"/>
      <name val="Times New Roman"/>
      <family val="1"/>
    </font>
    <font>
      <b/>
      <sz val="22"/>
      <color indexed="8"/>
      <name val="新細明體"/>
      <family val="1"/>
      <charset val="136"/>
    </font>
    <font>
      <b/>
      <sz val="22"/>
      <color indexed="8"/>
      <name val="Times New Roman"/>
      <family val="1"/>
    </font>
    <font>
      <sz val="9"/>
      <name val="新細明體"/>
      <family val="1"/>
      <charset val="136"/>
      <scheme val="minor"/>
    </font>
    <font>
      <b/>
      <sz val="22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8"/>
      <color rgb="FFFF0000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4"/>
      <color indexed="8"/>
      <name val="細明體"/>
      <family val="3"/>
      <charset val="136"/>
    </font>
    <font>
      <b/>
      <sz val="22"/>
      <color theme="1"/>
      <name val="細明體"/>
      <family val="3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/>
    <xf numFmtId="0" fontId="25" fillId="0" borderId="1" xfId="0" applyFont="1" applyBorder="1" applyAlignment="1"/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178" fontId="27" fillId="0" borderId="2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26" fillId="0" borderId="2" xfId="0" applyFont="1" applyBorder="1" applyAlignment="1">
      <alignment horizontal="left" vertical="center" wrapText="1"/>
    </xf>
    <xf numFmtId="176" fontId="26" fillId="0" borderId="2" xfId="1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2" xfId="0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14" fontId="26" fillId="2" borderId="2" xfId="0" applyNumberFormat="1" applyFont="1" applyFill="1" applyBorder="1" applyAlignment="1">
      <alignment horizontal="left" vertical="center" wrapText="1"/>
    </xf>
    <xf numFmtId="0" fontId="29" fillId="0" borderId="0" xfId="0" applyFont="1">
      <alignment vertical="center"/>
    </xf>
    <xf numFmtId="0" fontId="29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0" xfId="0" applyFont="1" applyAlignment="1"/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177" fontId="36" fillId="0" borderId="20" xfId="2" applyNumberFormat="1" applyFont="1" applyBorder="1" applyAlignment="1">
      <alignment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Fill="1" applyBorder="1" applyAlignment="1">
      <alignment vertical="center" wrapText="1"/>
    </xf>
    <xf numFmtId="177" fontId="29" fillId="0" borderId="3" xfId="2" applyNumberFormat="1" applyFont="1" applyBorder="1" applyAlignment="1">
      <alignment horizontal="center" vertical="center"/>
    </xf>
    <xf numFmtId="14" fontId="29" fillId="2" borderId="23" xfId="0" applyNumberFormat="1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29" fillId="0" borderId="27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37" fillId="0" borderId="0" xfId="0" applyFont="1">
      <alignment vertical="center"/>
    </xf>
    <xf numFmtId="0" fontId="35" fillId="0" borderId="0" xfId="0" applyFont="1" applyAlignment="1"/>
    <xf numFmtId="0" fontId="35" fillId="0" borderId="0" xfId="0" applyFont="1">
      <alignment vertical="center"/>
    </xf>
    <xf numFmtId="0" fontId="34" fillId="0" borderId="0" xfId="0" applyFont="1" applyAlignment="1"/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Continuous" vertical="center"/>
    </xf>
    <xf numFmtId="0" fontId="43" fillId="0" borderId="0" xfId="0" applyFont="1" applyAlignment="1"/>
    <xf numFmtId="0" fontId="29" fillId="0" borderId="0" xfId="0" applyFont="1" applyAlignment="1">
      <alignment vertical="top"/>
    </xf>
    <xf numFmtId="0" fontId="29" fillId="0" borderId="4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33" fillId="3" borderId="25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3" borderId="51" xfId="0" applyFont="1" applyFill="1" applyBorder="1" applyAlignment="1">
      <alignment horizontal="center" vertical="center" wrapText="1"/>
    </xf>
    <xf numFmtId="177" fontId="48" fillId="4" borderId="30" xfId="2" applyNumberFormat="1" applyFont="1" applyFill="1" applyBorder="1" applyAlignment="1">
      <alignment vertical="center" shrinkToFit="1"/>
    </xf>
    <xf numFmtId="177" fontId="48" fillId="6" borderId="58" xfId="2" applyNumberFormat="1" applyFont="1" applyFill="1" applyBorder="1" applyAlignment="1">
      <alignment vertical="center" shrinkToFit="1"/>
    </xf>
    <xf numFmtId="0" fontId="36" fillId="0" borderId="29" xfId="0" applyFont="1" applyBorder="1" applyAlignment="1">
      <alignment horizontal="center" vertical="center" shrinkToFit="1"/>
    </xf>
    <xf numFmtId="0" fontId="12" fillId="3" borderId="75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 shrinkToFit="1"/>
    </xf>
    <xf numFmtId="0" fontId="29" fillId="0" borderId="81" xfId="0" applyFont="1" applyBorder="1" applyAlignment="1"/>
    <xf numFmtId="0" fontId="43" fillId="0" borderId="81" xfId="0" applyFont="1" applyBorder="1" applyAlignment="1"/>
    <xf numFmtId="0" fontId="29" fillId="0" borderId="60" xfId="0" applyFont="1" applyBorder="1" applyAlignment="1">
      <alignment vertical="center" shrinkToFit="1"/>
    </xf>
    <xf numFmtId="0" fontId="33" fillId="0" borderId="39" xfId="0" applyFont="1" applyBorder="1" applyAlignment="1">
      <alignment vertical="center" shrinkToFit="1"/>
    </xf>
    <xf numFmtId="0" fontId="36" fillId="0" borderId="19" xfId="0" applyFont="1" applyBorder="1" applyAlignment="1">
      <alignment horizontal="right" vertical="center" shrinkToFit="1"/>
    </xf>
    <xf numFmtId="0" fontId="29" fillId="0" borderId="60" xfId="0" applyFont="1" applyBorder="1">
      <alignment vertical="center"/>
    </xf>
    <xf numFmtId="0" fontId="33" fillId="0" borderId="39" xfId="0" applyFont="1" applyBorder="1" applyAlignment="1">
      <alignment vertical="center"/>
    </xf>
    <xf numFmtId="0" fontId="36" fillId="0" borderId="19" xfId="0" applyFont="1" applyBorder="1" applyAlignment="1">
      <alignment horizontal="right" vertical="center"/>
    </xf>
    <xf numFmtId="0" fontId="15" fillId="5" borderId="19" xfId="0" applyFont="1" applyFill="1" applyBorder="1" applyAlignment="1">
      <alignment vertical="center"/>
    </xf>
    <xf numFmtId="0" fontId="15" fillId="5" borderId="19" xfId="0" applyFont="1" applyFill="1" applyBorder="1" applyAlignment="1">
      <alignment vertical="center" shrinkToFit="1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/>
    <xf numFmtId="0" fontId="51" fillId="0" borderId="0" xfId="0" applyFont="1" applyAlignment="1">
      <alignment vertical="center"/>
    </xf>
    <xf numFmtId="0" fontId="50" fillId="0" borderId="0" xfId="0" applyFo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wrapText="1"/>
    </xf>
    <xf numFmtId="0" fontId="34" fillId="0" borderId="0" xfId="0" applyFont="1" applyAlignment="1">
      <alignment horizontal="centerContinuous" vertical="center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3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0" fontId="65" fillId="3" borderId="31" xfId="0" applyFont="1" applyFill="1" applyBorder="1" applyAlignment="1">
      <alignment horizontal="centerContinuous" vertical="center" wrapText="1"/>
    </xf>
    <xf numFmtId="0" fontId="33" fillId="3" borderId="32" xfId="0" applyFont="1" applyFill="1" applyBorder="1" applyAlignment="1">
      <alignment horizontal="centerContinuous" vertical="center" wrapText="1"/>
    </xf>
    <xf numFmtId="0" fontId="33" fillId="3" borderId="74" xfId="0" applyFont="1" applyFill="1" applyBorder="1" applyAlignment="1">
      <alignment horizontal="centerContinuous" vertical="center" wrapText="1"/>
    </xf>
    <xf numFmtId="0" fontId="35" fillId="3" borderId="32" xfId="0" applyFont="1" applyFill="1" applyBorder="1" applyAlignment="1">
      <alignment horizontal="centerContinuous" vertical="center" wrapText="1"/>
    </xf>
    <xf numFmtId="0" fontId="65" fillId="3" borderId="74" xfId="0" applyFont="1" applyFill="1" applyBorder="1" applyAlignment="1">
      <alignment horizontal="centerContinuous" vertical="center" wrapText="1"/>
    </xf>
    <xf numFmtId="0" fontId="33" fillId="3" borderId="51" xfId="0" applyFont="1" applyFill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shrinkToFit="1"/>
    </xf>
    <xf numFmtId="177" fontId="41" fillId="14" borderId="18" xfId="2" applyNumberFormat="1" applyFont="1" applyFill="1" applyBorder="1" applyAlignment="1">
      <alignment horizontal="center" vertical="center" shrinkToFit="1"/>
    </xf>
    <xf numFmtId="177" fontId="41" fillId="4" borderId="22" xfId="2" applyNumberFormat="1" applyFont="1" applyFill="1" applyBorder="1" applyAlignment="1">
      <alignment horizontal="center" vertical="center" shrinkToFit="1"/>
    </xf>
    <xf numFmtId="177" fontId="41" fillId="6" borderId="67" xfId="2" applyNumberFormat="1" applyFont="1" applyFill="1" applyBorder="1" applyAlignment="1">
      <alignment vertical="center" shrinkToFit="1"/>
    </xf>
    <xf numFmtId="177" fontId="41" fillId="14" borderId="93" xfId="2" applyNumberFormat="1" applyFont="1" applyFill="1" applyBorder="1" applyAlignment="1">
      <alignment horizontal="center" vertical="center" shrinkToFit="1"/>
    </xf>
    <xf numFmtId="177" fontId="41" fillId="10" borderId="93" xfId="2" applyNumberFormat="1" applyFont="1" applyFill="1" applyBorder="1" applyAlignment="1">
      <alignment horizontal="center" vertical="center" shrinkToFit="1"/>
    </xf>
    <xf numFmtId="177" fontId="41" fillId="5" borderId="87" xfId="2" applyNumberFormat="1" applyFont="1" applyFill="1" applyBorder="1" applyAlignment="1">
      <alignment horizontal="center" vertical="center" shrinkToFit="1"/>
    </xf>
    <xf numFmtId="0" fontId="33" fillId="0" borderId="86" xfId="0" applyFont="1" applyBorder="1" applyAlignment="1">
      <alignment horizontal="center" vertical="center"/>
    </xf>
    <xf numFmtId="14" fontId="33" fillId="0" borderId="87" xfId="0" applyNumberFormat="1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vertical="center" shrinkToFit="1"/>
    </xf>
    <xf numFmtId="0" fontId="33" fillId="0" borderId="16" xfId="0" applyFont="1" applyBorder="1" applyAlignment="1">
      <alignment vertical="center" shrinkToFit="1"/>
    </xf>
    <xf numFmtId="0" fontId="36" fillId="0" borderId="17" xfId="0" applyFont="1" applyBorder="1" applyAlignment="1">
      <alignment horizontal="right" vertical="center" shrinkToFit="1"/>
    </xf>
    <xf numFmtId="0" fontId="15" fillId="12" borderId="16" xfId="0" applyFont="1" applyFill="1" applyBorder="1" applyAlignment="1">
      <alignment vertical="center" shrinkToFit="1"/>
    </xf>
    <xf numFmtId="180" fontId="48" fillId="5" borderId="30" xfId="2" applyNumberFormat="1" applyFont="1" applyFill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30" xfId="0" applyFont="1" applyFill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77" fontId="41" fillId="14" borderId="95" xfId="2" applyNumberFormat="1" applyFont="1" applyFill="1" applyBorder="1" applyAlignment="1">
      <alignment horizontal="center" vertical="center" shrinkToFit="1"/>
    </xf>
    <xf numFmtId="177" fontId="41" fillId="0" borderId="39" xfId="2" applyNumberFormat="1" applyFont="1" applyBorder="1" applyAlignment="1">
      <alignment horizontal="center" vertical="center" shrinkToFit="1"/>
    </xf>
    <xf numFmtId="177" fontId="41" fillId="7" borderId="18" xfId="2" applyNumberFormat="1" applyFont="1" applyFill="1" applyBorder="1" applyAlignment="1">
      <alignment horizontal="center" vertical="center" shrinkToFit="1"/>
    </xf>
    <xf numFmtId="0" fontId="47" fillId="0" borderId="25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57" fillId="0" borderId="0" xfId="0" applyFont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177" fontId="41" fillId="0" borderId="41" xfId="2" applyNumberFormat="1" applyFont="1" applyBorder="1" applyAlignment="1">
      <alignment horizontal="center" vertical="center" shrinkToFit="1"/>
    </xf>
    <xf numFmtId="177" fontId="41" fillId="0" borderId="3" xfId="2" applyNumberFormat="1" applyFont="1" applyBorder="1" applyAlignment="1">
      <alignment horizontal="center" vertical="center" shrinkToFit="1"/>
    </xf>
    <xf numFmtId="177" fontId="41" fillId="9" borderId="65" xfId="2" applyNumberFormat="1" applyFont="1" applyFill="1" applyBorder="1" applyAlignment="1">
      <alignment horizontal="center" vertical="center" shrinkToFit="1"/>
    </xf>
    <xf numFmtId="177" fontId="41" fillId="9" borderId="23" xfId="2" applyNumberFormat="1" applyFont="1" applyFill="1" applyBorder="1" applyAlignment="1">
      <alignment horizontal="center" vertical="center" shrinkToFit="1"/>
    </xf>
    <xf numFmtId="177" fontId="41" fillId="5" borderId="27" xfId="2" applyNumberFormat="1" applyFont="1" applyFill="1" applyBorder="1" applyAlignment="1">
      <alignment horizontal="center" vertical="center" shrinkToFit="1"/>
    </xf>
    <xf numFmtId="177" fontId="41" fillId="5" borderId="28" xfId="2" applyNumberFormat="1" applyFont="1" applyFill="1" applyBorder="1" applyAlignment="1">
      <alignment horizontal="center" vertical="center" shrinkToFit="1"/>
    </xf>
    <xf numFmtId="177" fontId="41" fillId="5" borderId="68" xfId="2" applyNumberFormat="1" applyFont="1" applyFill="1" applyBorder="1" applyAlignment="1">
      <alignment horizontal="center" vertical="center" shrinkToFit="1"/>
    </xf>
    <xf numFmtId="177" fontId="41" fillId="5" borderId="67" xfId="2" applyNumberFormat="1" applyFont="1" applyFill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4" fillId="3" borderId="50" xfId="0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4" fillId="3" borderId="34" xfId="0" applyFont="1" applyFill="1" applyBorder="1" applyAlignment="1">
      <alignment horizontal="center" vertical="center"/>
    </xf>
    <xf numFmtId="0" fontId="32" fillId="3" borderId="78" xfId="0" applyFont="1" applyFill="1" applyBorder="1" applyAlignment="1">
      <alignment horizontal="center" vertical="center" wrapText="1"/>
    </xf>
    <xf numFmtId="0" fontId="32" fillId="3" borderId="7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177" fontId="41" fillId="0" borderId="49" xfId="2" applyNumberFormat="1" applyFont="1" applyBorder="1" applyAlignment="1">
      <alignment horizontal="center" vertical="center" shrinkToFit="1"/>
    </xf>
    <xf numFmtId="177" fontId="41" fillId="0" borderId="26" xfId="2" applyNumberFormat="1" applyFont="1" applyBorder="1" applyAlignment="1">
      <alignment horizontal="center" vertical="center" shrinkToFit="1"/>
    </xf>
    <xf numFmtId="177" fontId="41" fillId="9" borderId="46" xfId="2" applyNumberFormat="1" applyFont="1" applyFill="1" applyBorder="1" applyAlignment="1">
      <alignment horizontal="center" vertical="center" shrinkToFit="1"/>
    </xf>
    <xf numFmtId="177" fontId="41" fillId="5" borderId="71" xfId="2" applyNumberFormat="1" applyFont="1" applyFill="1" applyBorder="1" applyAlignment="1">
      <alignment horizontal="center" vertical="center" shrinkToFit="1"/>
    </xf>
    <xf numFmtId="177" fontId="41" fillId="5" borderId="61" xfId="2" applyNumberFormat="1" applyFont="1" applyFill="1" applyBorder="1" applyAlignment="1">
      <alignment horizontal="center" vertical="center" shrinkToFit="1"/>
    </xf>
    <xf numFmtId="0" fontId="33" fillId="3" borderId="25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14" fontId="33" fillId="0" borderId="48" xfId="0" applyNumberFormat="1" applyFont="1" applyFill="1" applyBorder="1" applyAlignment="1">
      <alignment horizontal="center" vertical="center" wrapText="1"/>
    </xf>
    <xf numFmtId="177" fontId="41" fillId="0" borderId="2" xfId="2" applyNumberFormat="1" applyFont="1" applyBorder="1" applyAlignment="1">
      <alignment horizontal="center" vertical="center" shrinkToFit="1"/>
    </xf>
    <xf numFmtId="177" fontId="41" fillId="7" borderId="2" xfId="2" applyNumberFormat="1" applyFont="1" applyFill="1" applyBorder="1" applyAlignment="1">
      <alignment horizontal="center" vertical="center" shrinkToFit="1"/>
    </xf>
    <xf numFmtId="177" fontId="41" fillId="4" borderId="76" xfId="2" applyNumberFormat="1" applyFont="1" applyFill="1" applyBorder="1" applyAlignment="1">
      <alignment horizontal="center" vertical="center" shrinkToFit="1"/>
    </xf>
    <xf numFmtId="0" fontId="41" fillId="8" borderId="47" xfId="0" applyFont="1" applyFill="1" applyBorder="1" applyAlignment="1">
      <alignment horizontal="center" vertical="center" shrinkToFit="1"/>
    </xf>
    <xf numFmtId="177" fontId="41" fillId="6" borderId="66" xfId="2" applyNumberFormat="1" applyFont="1" applyFill="1" applyBorder="1" applyAlignment="1">
      <alignment horizontal="center" vertical="center" shrinkToFit="1"/>
    </xf>
    <xf numFmtId="177" fontId="41" fillId="6" borderId="43" xfId="2" applyNumberFormat="1" applyFont="1" applyFill="1" applyBorder="1" applyAlignment="1">
      <alignment horizontal="center" vertical="center" shrinkToFit="1"/>
    </xf>
    <xf numFmtId="0" fontId="41" fillId="8" borderId="22" xfId="0" applyFont="1" applyFill="1" applyBorder="1" applyAlignment="1">
      <alignment horizontal="center" vertical="center" shrinkToFit="1"/>
    </xf>
    <xf numFmtId="177" fontId="41" fillId="9" borderId="48" xfId="2" applyNumberFormat="1" applyFont="1" applyFill="1" applyBorder="1" applyAlignment="1">
      <alignment horizontal="center" vertical="center" shrinkToFit="1"/>
    </xf>
    <xf numFmtId="177" fontId="41" fillId="5" borderId="9" xfId="2" applyNumberFormat="1" applyFont="1" applyFill="1" applyBorder="1" applyAlignment="1">
      <alignment horizontal="center" vertical="center" shrinkToFit="1"/>
    </xf>
    <xf numFmtId="177" fontId="41" fillId="5" borderId="48" xfId="2" applyNumberFormat="1" applyFont="1" applyFill="1" applyBorder="1" applyAlignment="1">
      <alignment horizontal="center" vertical="center" shrinkToFit="1"/>
    </xf>
    <xf numFmtId="177" fontId="41" fillId="6" borderId="64" xfId="2" applyNumberFormat="1" applyFont="1" applyFill="1" applyBorder="1" applyAlignment="1">
      <alignment horizontal="center" vertical="center" shrinkToFit="1"/>
    </xf>
    <xf numFmtId="14" fontId="33" fillId="0" borderId="65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177" fontId="41" fillId="7" borderId="41" xfId="2" applyNumberFormat="1" applyFont="1" applyFill="1" applyBorder="1" applyAlignment="1">
      <alignment horizontal="center" vertical="center" shrinkToFit="1"/>
    </xf>
    <xf numFmtId="177" fontId="41" fillId="7" borderId="3" xfId="2" applyNumberFormat="1" applyFont="1" applyFill="1" applyBorder="1" applyAlignment="1">
      <alignment horizontal="center" vertical="center" shrinkToFit="1"/>
    </xf>
    <xf numFmtId="177" fontId="41" fillId="4" borderId="28" xfId="2" applyNumberFormat="1" applyFont="1" applyFill="1" applyBorder="1" applyAlignment="1">
      <alignment horizontal="center" vertical="center" shrinkToFit="1"/>
    </xf>
    <xf numFmtId="177" fontId="41" fillId="4" borderId="67" xfId="2" applyNumberFormat="1" applyFont="1" applyFill="1" applyBorder="1" applyAlignment="1">
      <alignment horizontal="center" vertical="center" shrinkToFit="1"/>
    </xf>
    <xf numFmtId="177" fontId="41" fillId="8" borderId="40" xfId="2" applyNumberFormat="1" applyFont="1" applyFill="1" applyBorder="1" applyAlignment="1">
      <alignment horizontal="center" vertical="center" shrinkToFit="1"/>
    </xf>
    <xf numFmtId="177" fontId="41" fillId="8" borderId="22" xfId="2" applyNumberFormat="1" applyFont="1" applyFill="1" applyBorder="1" applyAlignment="1">
      <alignment horizontal="center" vertical="center" shrinkToFit="1"/>
    </xf>
    <xf numFmtId="0" fontId="33" fillId="3" borderId="50" xfId="0" applyFont="1" applyFill="1" applyBorder="1" applyAlignment="1">
      <alignment horizontal="center" vertical="center"/>
    </xf>
    <xf numFmtId="0" fontId="33" fillId="3" borderId="25" xfId="0" applyFont="1" applyFill="1" applyBorder="1">
      <alignment vertical="center"/>
    </xf>
    <xf numFmtId="177" fontId="41" fillId="6" borderId="62" xfId="2" applyNumberFormat="1" applyFont="1" applyFill="1" applyBorder="1" applyAlignment="1">
      <alignment horizontal="center" vertical="center" shrinkToFit="1"/>
    </xf>
    <xf numFmtId="0" fontId="33" fillId="0" borderId="73" xfId="0" applyFont="1" applyBorder="1" applyAlignment="1">
      <alignment horizontal="center" vertical="center"/>
    </xf>
    <xf numFmtId="14" fontId="33" fillId="0" borderId="14" xfId="0" applyNumberFormat="1" applyFont="1" applyFill="1" applyBorder="1" applyAlignment="1">
      <alignment horizontal="center" vertical="center" wrapText="1"/>
    </xf>
    <xf numFmtId="179" fontId="48" fillId="4" borderId="60" xfId="0" applyNumberFormat="1" applyFont="1" applyFill="1" applyBorder="1" applyAlignment="1">
      <alignment horizontal="center" vertical="center"/>
    </xf>
    <xf numFmtId="179" fontId="48" fillId="4" borderId="39" xfId="0" applyNumberFormat="1" applyFont="1" applyFill="1" applyBorder="1" applyAlignment="1">
      <alignment horizontal="center" vertical="center"/>
    </xf>
    <xf numFmtId="179" fontId="48" fillId="5" borderId="60" xfId="0" applyNumberFormat="1" applyFont="1" applyFill="1" applyBorder="1" applyAlignment="1">
      <alignment horizontal="right" vertical="center" shrinkToFit="1"/>
    </xf>
    <xf numFmtId="179" fontId="48" fillId="5" borderId="39" xfId="0" applyNumberFormat="1" applyFont="1" applyFill="1" applyBorder="1" applyAlignment="1">
      <alignment horizontal="right" vertical="center" shrinkToFit="1"/>
    </xf>
    <xf numFmtId="177" fontId="48" fillId="5" borderId="17" xfId="2" applyNumberFormat="1" applyFont="1" applyFill="1" applyBorder="1" applyAlignment="1">
      <alignment horizontal="center" vertical="center" shrinkToFit="1"/>
    </xf>
    <xf numFmtId="177" fontId="48" fillId="5" borderId="21" xfId="2" applyNumberFormat="1" applyFont="1" applyFill="1" applyBorder="1" applyAlignment="1">
      <alignment horizontal="center" vertical="center" shrinkToFit="1"/>
    </xf>
    <xf numFmtId="177" fontId="41" fillId="4" borderId="77" xfId="2" applyNumberFormat="1" applyFont="1" applyFill="1" applyBorder="1" applyAlignment="1">
      <alignment horizontal="center" vertical="center" shrinkToFit="1"/>
    </xf>
    <xf numFmtId="0" fontId="41" fillId="8" borderId="13" xfId="0" applyFont="1" applyFill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177" fontId="41" fillId="9" borderId="14" xfId="2" applyNumberFormat="1" applyFont="1" applyFill="1" applyBorder="1" applyAlignment="1">
      <alignment horizontal="center" vertical="center" shrinkToFit="1"/>
    </xf>
    <xf numFmtId="177" fontId="41" fillId="5" borderId="73" xfId="2" applyNumberFormat="1" applyFont="1" applyFill="1" applyBorder="1" applyAlignment="1">
      <alignment horizontal="center" vertical="center" shrinkToFit="1"/>
    </xf>
    <xf numFmtId="177" fontId="41" fillId="5" borderId="14" xfId="2" applyNumberFormat="1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177" fontId="41" fillId="0" borderId="4" xfId="2" applyNumberFormat="1" applyFont="1" applyBorder="1" applyAlignment="1">
      <alignment horizontal="center" vertical="center" shrinkToFit="1"/>
    </xf>
    <xf numFmtId="177" fontId="41" fillId="7" borderId="4" xfId="2" applyNumberFormat="1" applyFont="1" applyFill="1" applyBorder="1" applyAlignment="1">
      <alignment horizontal="center" vertical="center" shrinkToFit="1"/>
    </xf>
    <xf numFmtId="177" fontId="41" fillId="7" borderId="49" xfId="2" applyNumberFormat="1" applyFont="1" applyFill="1" applyBorder="1" applyAlignment="1">
      <alignment horizontal="center" vertical="center" shrinkToFit="1"/>
    </xf>
    <xf numFmtId="177" fontId="41" fillId="7" borderId="26" xfId="2" applyNumberFormat="1" applyFont="1" applyFill="1" applyBorder="1" applyAlignment="1">
      <alignment horizontal="center" vertical="center" shrinkToFit="1"/>
    </xf>
    <xf numFmtId="177" fontId="41" fillId="4" borderId="61" xfId="2" applyNumberFormat="1" applyFont="1" applyFill="1" applyBorder="1" applyAlignment="1">
      <alignment horizontal="center" vertical="center" shrinkToFit="1"/>
    </xf>
    <xf numFmtId="177" fontId="41" fillId="8" borderId="45" xfId="2" applyNumberFormat="1" applyFont="1" applyFill="1" applyBorder="1" applyAlignment="1">
      <alignment horizontal="center" vertical="center" shrinkToFit="1"/>
    </xf>
    <xf numFmtId="177" fontId="48" fillId="5" borderId="16" xfId="2" applyNumberFormat="1" applyFont="1" applyFill="1" applyBorder="1" applyAlignment="1">
      <alignment horizontal="center" vertical="center" shrinkToFit="1"/>
    </xf>
    <xf numFmtId="177" fontId="48" fillId="5" borderId="30" xfId="2" applyNumberFormat="1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 wrapText="1"/>
    </xf>
    <xf numFmtId="0" fontId="33" fillId="3" borderId="57" xfId="0" applyFont="1" applyFill="1" applyBorder="1" applyAlignment="1">
      <alignment horizontal="center" vertical="center" wrapText="1"/>
    </xf>
    <xf numFmtId="0" fontId="33" fillId="3" borderId="33" xfId="0" applyFont="1" applyFill="1" applyBorder="1" applyAlignment="1">
      <alignment horizontal="center" vertical="center" wrapText="1"/>
    </xf>
    <xf numFmtId="0" fontId="33" fillId="3" borderId="55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shrinkToFit="1"/>
    </xf>
    <xf numFmtId="0" fontId="12" fillId="3" borderId="25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vertical="center" wrapText="1"/>
    </xf>
    <xf numFmtId="0" fontId="33" fillId="3" borderId="54" xfId="0" applyFont="1" applyFill="1" applyBorder="1" applyAlignment="1">
      <alignment horizontal="center" vertical="center" wrapText="1"/>
    </xf>
    <xf numFmtId="0" fontId="44" fillId="3" borderId="52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177" fontId="41" fillId="5" borderId="11" xfId="2" applyNumberFormat="1" applyFont="1" applyFill="1" applyBorder="1" applyAlignment="1">
      <alignment horizontal="center" vertical="center" shrinkToFit="1"/>
    </xf>
    <xf numFmtId="177" fontId="41" fillId="5" borderId="23" xfId="2" applyNumberFormat="1" applyFont="1" applyFill="1" applyBorder="1" applyAlignment="1">
      <alignment horizontal="center" vertical="center" shrinkToFit="1"/>
    </xf>
    <xf numFmtId="177" fontId="41" fillId="5" borderId="7" xfId="2" applyNumberFormat="1" applyFont="1" applyFill="1" applyBorder="1" applyAlignment="1">
      <alignment horizontal="center" vertical="center" shrinkToFit="1"/>
    </xf>
    <xf numFmtId="177" fontId="41" fillId="5" borderId="65" xfId="2" applyNumberFormat="1" applyFont="1" applyFill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80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14" fontId="29" fillId="0" borderId="42" xfId="0" applyNumberFormat="1" applyFont="1" applyFill="1" applyBorder="1" applyAlignment="1">
      <alignment horizontal="center" vertical="center" wrapText="1"/>
    </xf>
    <xf numFmtId="14" fontId="29" fillId="0" borderId="23" xfId="0" applyNumberFormat="1" applyFont="1" applyFill="1" applyBorder="1" applyAlignment="1">
      <alignment horizontal="center" vertical="center" wrapText="1"/>
    </xf>
    <xf numFmtId="177" fontId="41" fillId="5" borderId="69" xfId="2" applyNumberFormat="1" applyFont="1" applyFill="1" applyBorder="1" applyAlignment="1">
      <alignment horizontal="center" vertical="center" shrinkToFit="1"/>
    </xf>
    <xf numFmtId="177" fontId="41" fillId="5" borderId="70" xfId="2" applyNumberFormat="1" applyFont="1" applyFill="1" applyBorder="1" applyAlignment="1">
      <alignment horizontal="center" vertical="center" shrinkToFit="1"/>
    </xf>
    <xf numFmtId="179" fontId="48" fillId="5" borderId="15" xfId="0" applyNumberFormat="1" applyFont="1" applyFill="1" applyBorder="1" applyAlignment="1">
      <alignment horizontal="right" vertical="center" shrinkToFit="1"/>
    </xf>
    <xf numFmtId="179" fontId="48" fillId="5" borderId="16" xfId="0" applyNumberFormat="1" applyFont="1" applyFill="1" applyBorder="1" applyAlignment="1">
      <alignment horizontal="right" vertical="center" shrinkToFit="1"/>
    </xf>
    <xf numFmtId="179" fontId="48" fillId="4" borderId="15" xfId="0" applyNumberFormat="1" applyFont="1" applyFill="1" applyBorder="1" applyAlignment="1">
      <alignment horizontal="center" vertical="center" shrinkToFit="1"/>
    </xf>
    <xf numFmtId="179" fontId="48" fillId="4" borderId="16" xfId="0" applyNumberFormat="1" applyFont="1" applyFill="1" applyBorder="1" applyAlignment="1">
      <alignment horizontal="center" vertical="center" shrinkToFit="1"/>
    </xf>
    <xf numFmtId="177" fontId="41" fillId="6" borderId="59" xfId="2" applyNumberFormat="1" applyFont="1" applyFill="1" applyBorder="1" applyAlignment="1">
      <alignment horizontal="center" vertical="center" shrinkToFit="1"/>
    </xf>
    <xf numFmtId="0" fontId="41" fillId="0" borderId="26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14" fontId="33" fillId="0" borderId="46" xfId="0" applyNumberFormat="1" applyFont="1" applyFill="1" applyBorder="1" applyAlignment="1">
      <alignment horizontal="center" vertical="center" wrapText="1"/>
    </xf>
    <xf numFmtId="177" fontId="41" fillId="8" borderId="82" xfId="2" applyNumberFormat="1" applyFont="1" applyFill="1" applyBorder="1" applyAlignment="1">
      <alignment horizontal="center" vertical="center" shrinkToFit="1"/>
    </xf>
    <xf numFmtId="177" fontId="41" fillId="9" borderId="42" xfId="2" applyNumberFormat="1" applyFont="1" applyFill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33" fillId="0" borderId="79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41" fillId="0" borderId="41" xfId="0" applyFont="1" applyBorder="1" applyAlignment="1">
      <alignment horizontal="center" vertical="center" shrinkToFi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 wrapText="1"/>
    </xf>
    <xf numFmtId="0" fontId="29" fillId="3" borderId="8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33" fillId="3" borderId="89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13" fillId="3" borderId="88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84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64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 wrapText="1"/>
    </xf>
    <xf numFmtId="0" fontId="33" fillId="3" borderId="40" xfId="0" applyFont="1" applyFill="1" applyBorder="1" applyAlignment="1">
      <alignment horizontal="center" vertical="center" wrapText="1"/>
    </xf>
    <xf numFmtId="0" fontId="33" fillId="3" borderId="44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>
      <alignment horizontal="center" vertical="center" wrapText="1"/>
    </xf>
    <xf numFmtId="0" fontId="33" fillId="3" borderId="4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32" fillId="3" borderId="74" xfId="0" applyFont="1" applyFill="1" applyBorder="1" applyAlignment="1">
      <alignment horizontal="center" vertical="center"/>
    </xf>
    <xf numFmtId="0" fontId="65" fillId="3" borderId="70" xfId="0" applyFont="1" applyFill="1" applyBorder="1" applyAlignment="1">
      <alignment horizontal="center" vertical="center" wrapText="1"/>
    </xf>
    <xf numFmtId="0" fontId="32" fillId="3" borderId="88" xfId="0" applyFont="1" applyFill="1" applyBorder="1" applyAlignment="1">
      <alignment horizontal="center" vertical="center" wrapText="1"/>
    </xf>
    <xf numFmtId="0" fontId="33" fillId="3" borderId="49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/>
    </xf>
    <xf numFmtId="177" fontId="41" fillId="10" borderId="41" xfId="2" applyNumberFormat="1" applyFont="1" applyFill="1" applyBorder="1" applyAlignment="1">
      <alignment horizontal="center" vertical="center" shrinkToFit="1"/>
    </xf>
    <xf numFmtId="177" fontId="41" fillId="10" borderId="3" xfId="2" applyNumberFormat="1" applyFont="1" applyFill="1" applyBorder="1" applyAlignment="1">
      <alignment horizontal="center" vertical="center" shrinkToFit="1"/>
    </xf>
    <xf numFmtId="177" fontId="41" fillId="13" borderId="85" xfId="2" applyNumberFormat="1" applyFont="1" applyFill="1" applyBorder="1" applyAlignment="1">
      <alignment horizontal="center" vertical="center" shrinkToFit="1"/>
    </xf>
    <xf numFmtId="177" fontId="41" fillId="13" borderId="70" xfId="2" applyNumberFormat="1" applyFont="1" applyFill="1" applyBorder="1" applyAlignment="1">
      <alignment horizontal="center" vertical="center" shrinkToFit="1"/>
    </xf>
    <xf numFmtId="177" fontId="41" fillId="13" borderId="79" xfId="2" applyNumberFormat="1" applyFont="1" applyFill="1" applyBorder="1" applyAlignment="1">
      <alignment horizontal="center" vertical="center" shrinkToFit="1"/>
    </xf>
    <xf numFmtId="177" fontId="41" fillId="13" borderId="88" xfId="2" applyNumberFormat="1" applyFont="1" applyFill="1" applyBorder="1" applyAlignment="1">
      <alignment horizontal="center" vertical="center" shrinkToFit="1"/>
    </xf>
    <xf numFmtId="0" fontId="29" fillId="0" borderId="42" xfId="0" applyNumberFormat="1" applyFont="1" applyFill="1" applyBorder="1" applyAlignment="1">
      <alignment horizontal="center" vertical="center" wrapText="1"/>
    </xf>
    <xf numFmtId="0" fontId="29" fillId="0" borderId="23" xfId="0" applyNumberFormat="1" applyFont="1" applyFill="1" applyBorder="1" applyAlignment="1">
      <alignment horizontal="center" vertical="center" wrapText="1"/>
    </xf>
    <xf numFmtId="177" fontId="41" fillId="4" borderId="44" xfId="2" applyNumberFormat="1" applyFont="1" applyFill="1" applyBorder="1" applyAlignment="1">
      <alignment horizontal="center" vertical="center" shrinkToFit="1"/>
    </xf>
    <xf numFmtId="177" fontId="41" fillId="4" borderId="3" xfId="2" applyNumberFormat="1" applyFont="1" applyFill="1" applyBorder="1" applyAlignment="1">
      <alignment horizontal="center" vertical="center" shrinkToFit="1"/>
    </xf>
    <xf numFmtId="0" fontId="13" fillId="6" borderId="70" xfId="0" applyFont="1" applyFill="1" applyBorder="1" applyAlignment="1">
      <alignment horizontal="center" vertical="center" wrapText="1"/>
    </xf>
    <xf numFmtId="0" fontId="13" fillId="6" borderId="88" xfId="0" applyFont="1" applyFill="1" applyBorder="1" applyAlignment="1">
      <alignment horizontal="center" vertical="center" wrapText="1"/>
    </xf>
    <xf numFmtId="0" fontId="13" fillId="6" borderId="61" xfId="0" applyFont="1" applyFill="1" applyBorder="1" applyAlignment="1">
      <alignment horizontal="center" vertical="center" wrapText="1"/>
    </xf>
    <xf numFmtId="177" fontId="41" fillId="11" borderId="82" xfId="2" applyNumberFormat="1" applyFont="1" applyFill="1" applyBorder="1" applyAlignment="1">
      <alignment horizontal="center" vertical="center" shrinkToFit="1"/>
    </xf>
    <xf numFmtId="177" fontId="41" fillId="11" borderId="40" xfId="2" applyNumberFormat="1" applyFont="1" applyFill="1" applyBorder="1" applyAlignment="1">
      <alignment horizontal="center" vertical="center" shrinkToFit="1"/>
    </xf>
    <xf numFmtId="177" fontId="41" fillId="4" borderId="49" xfId="2" applyNumberFormat="1" applyFont="1" applyFill="1" applyBorder="1" applyAlignment="1">
      <alignment horizontal="center" vertical="center" shrinkToFit="1"/>
    </xf>
    <xf numFmtId="0" fontId="33" fillId="0" borderId="65" xfId="0" applyNumberFormat="1" applyFont="1" applyFill="1" applyBorder="1" applyAlignment="1">
      <alignment horizontal="center" vertical="center" wrapText="1"/>
    </xf>
    <xf numFmtId="0" fontId="33" fillId="0" borderId="23" xfId="0" applyNumberFormat="1" applyFont="1" applyFill="1" applyBorder="1" applyAlignment="1">
      <alignment horizontal="center" vertical="center" wrapText="1"/>
    </xf>
    <xf numFmtId="177" fontId="41" fillId="11" borderId="63" xfId="2" applyNumberFormat="1" applyFont="1" applyFill="1" applyBorder="1" applyAlignment="1">
      <alignment horizontal="center" vertical="center" shrinkToFit="1"/>
    </xf>
    <xf numFmtId="177" fontId="41" fillId="11" borderId="22" xfId="2" applyNumberFormat="1" applyFont="1" applyFill="1" applyBorder="1" applyAlignment="1">
      <alignment horizontal="center" vertical="center" shrinkToFit="1"/>
    </xf>
    <xf numFmtId="177" fontId="41" fillId="13" borderId="5" xfId="2" applyNumberFormat="1" applyFont="1" applyFill="1" applyBorder="1" applyAlignment="1">
      <alignment horizontal="center" vertical="center" shrinkToFit="1"/>
    </xf>
    <xf numFmtId="177" fontId="41" fillId="13" borderId="28" xfId="2" applyNumberFormat="1" applyFont="1" applyFill="1" applyBorder="1" applyAlignment="1">
      <alignment horizontal="center" vertical="center" shrinkToFit="1"/>
    </xf>
    <xf numFmtId="177" fontId="41" fillId="13" borderId="10" xfId="2" applyNumberFormat="1" applyFont="1" applyFill="1" applyBorder="1" applyAlignment="1">
      <alignment horizontal="center" vertical="center" shrinkToFit="1"/>
    </xf>
    <xf numFmtId="177" fontId="41" fillId="13" borderId="67" xfId="2" applyNumberFormat="1" applyFont="1" applyFill="1" applyBorder="1" applyAlignment="1">
      <alignment horizontal="center" vertical="center" shrinkToFit="1"/>
    </xf>
    <xf numFmtId="177" fontId="36" fillId="5" borderId="28" xfId="2" applyNumberFormat="1" applyFont="1" applyFill="1" applyBorder="1" applyAlignment="1">
      <alignment horizontal="center" vertical="center" shrinkToFit="1"/>
    </xf>
    <xf numFmtId="177" fontId="36" fillId="5" borderId="67" xfId="2" applyNumberFormat="1" applyFont="1" applyFill="1" applyBorder="1" applyAlignment="1">
      <alignment horizontal="center" vertical="center" shrinkToFit="1"/>
    </xf>
    <xf numFmtId="0" fontId="33" fillId="0" borderId="63" xfId="0" applyNumberFormat="1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177" fontId="36" fillId="5" borderId="70" xfId="2" applyNumberFormat="1" applyFont="1" applyFill="1" applyBorder="1" applyAlignment="1">
      <alignment horizontal="center" vertical="center" shrinkToFit="1"/>
    </xf>
    <xf numFmtId="0" fontId="29" fillId="0" borderId="40" xfId="0" applyNumberFormat="1" applyFont="1" applyBorder="1" applyAlignment="1">
      <alignment horizontal="center" vertical="center"/>
    </xf>
    <xf numFmtId="0" fontId="29" fillId="0" borderId="22" xfId="0" applyNumberFormat="1" applyFont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 wrapText="1"/>
    </xf>
    <xf numFmtId="0" fontId="46" fillId="0" borderId="63" xfId="0" applyFont="1" applyBorder="1" applyAlignment="1">
      <alignment horizontal="center" vertical="center"/>
    </xf>
    <xf numFmtId="177" fontId="41" fillId="4" borderId="41" xfId="2" applyNumberFormat="1" applyFont="1" applyFill="1" applyBorder="1" applyAlignment="1">
      <alignment horizontal="center" vertical="center" shrinkToFit="1"/>
    </xf>
    <xf numFmtId="0" fontId="33" fillId="3" borderId="24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3" fillId="3" borderId="74" xfId="0" applyFont="1" applyFill="1" applyBorder="1" applyAlignment="1">
      <alignment horizontal="center" vertical="center"/>
    </xf>
    <xf numFmtId="177" fontId="36" fillId="5" borderId="88" xfId="2" applyNumberFormat="1" applyFont="1" applyFill="1" applyBorder="1" applyAlignment="1">
      <alignment horizontal="center" vertical="center" shrinkToFit="1"/>
    </xf>
    <xf numFmtId="0" fontId="33" fillId="0" borderId="45" xfId="0" applyNumberFormat="1" applyFont="1" applyBorder="1" applyAlignment="1">
      <alignment horizontal="center" vertical="center"/>
    </xf>
    <xf numFmtId="0" fontId="33" fillId="0" borderId="46" xfId="0" applyNumberFormat="1" applyFont="1" applyFill="1" applyBorder="1" applyAlignment="1">
      <alignment horizontal="center" vertical="center" wrapText="1"/>
    </xf>
    <xf numFmtId="177" fontId="41" fillId="13" borderId="39" xfId="2" applyNumberFormat="1" applyFont="1" applyFill="1" applyBorder="1" applyAlignment="1">
      <alignment horizontal="center" vertical="center" shrinkToFit="1"/>
    </xf>
    <xf numFmtId="177" fontId="41" fillId="13" borderId="94" xfId="2" applyNumberFormat="1" applyFont="1" applyFill="1" applyBorder="1" applyAlignment="1">
      <alignment horizontal="center" vertical="center" shrinkToFit="1"/>
    </xf>
    <xf numFmtId="179" fontId="48" fillId="12" borderId="15" xfId="0" applyNumberFormat="1" applyFont="1" applyFill="1" applyBorder="1" applyAlignment="1">
      <alignment horizontal="right" vertical="center" shrinkToFit="1"/>
    </xf>
    <xf numFmtId="179" fontId="48" fillId="12" borderId="16" xfId="0" applyNumberFormat="1" applyFont="1" applyFill="1" applyBorder="1" applyAlignment="1">
      <alignment horizontal="right" vertical="center" shrinkToFit="1"/>
    </xf>
    <xf numFmtId="180" fontId="48" fillId="12" borderId="15" xfId="2" applyNumberFormat="1" applyFont="1" applyFill="1" applyBorder="1" applyAlignment="1">
      <alignment horizontal="center" vertical="center" shrinkToFit="1"/>
    </xf>
    <xf numFmtId="180" fontId="48" fillId="12" borderId="30" xfId="2" applyNumberFormat="1" applyFont="1" applyFill="1" applyBorder="1" applyAlignment="1">
      <alignment horizontal="center" vertical="center" shrinkToFit="1"/>
    </xf>
    <xf numFmtId="179" fontId="48" fillId="5" borderId="90" xfId="0" applyNumberFormat="1" applyFont="1" applyFill="1" applyBorder="1" applyAlignment="1">
      <alignment horizontal="right" vertical="center" shrinkToFit="1"/>
    </xf>
    <xf numFmtId="179" fontId="48" fillId="5" borderId="91" xfId="0" applyNumberFormat="1" applyFont="1" applyFill="1" applyBorder="1" applyAlignment="1">
      <alignment horizontal="right" vertical="center" shrinkToFit="1"/>
    </xf>
    <xf numFmtId="0" fontId="15" fillId="5" borderId="91" xfId="0" applyFont="1" applyFill="1" applyBorder="1" applyAlignment="1">
      <alignment horizontal="left" vertical="center" shrinkToFit="1"/>
    </xf>
    <xf numFmtId="0" fontId="15" fillId="5" borderId="92" xfId="0" applyFont="1" applyFill="1" applyBorder="1" applyAlignment="1">
      <alignment horizontal="left" vertical="center" shrinkToFit="1"/>
    </xf>
    <xf numFmtId="177" fontId="41" fillId="4" borderId="26" xfId="2" applyNumberFormat="1" applyFont="1" applyFill="1" applyBorder="1" applyAlignment="1">
      <alignment horizontal="center" vertical="center" shrinkToFit="1"/>
    </xf>
    <xf numFmtId="177" fontId="41" fillId="11" borderId="45" xfId="2" applyNumberFormat="1" applyFont="1" applyFill="1" applyBorder="1" applyAlignment="1">
      <alignment horizontal="center" vertical="center" shrinkToFit="1"/>
    </xf>
    <xf numFmtId="177" fontId="41" fillId="13" borderId="80" xfId="2" applyNumberFormat="1" applyFont="1" applyFill="1" applyBorder="1" applyAlignment="1">
      <alignment horizontal="center" vertical="center" shrinkToFit="1"/>
    </xf>
    <xf numFmtId="177" fontId="41" fillId="13" borderId="61" xfId="2" applyNumberFormat="1" applyFont="1" applyFill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9" fillId="0" borderId="7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29" fillId="0" borderId="17" xfId="0" applyFont="1" applyBorder="1">
      <alignment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33" xfId="0" applyFont="1" applyFill="1" applyBorder="1">
      <alignment vertical="center"/>
    </xf>
    <xf numFmtId="0" fontId="29" fillId="3" borderId="32" xfId="0" applyFont="1" applyFill="1" applyBorder="1" applyAlignment="1">
      <alignment horizontal="center" vertical="center"/>
    </xf>
    <xf numFmtId="0" fontId="29" fillId="3" borderId="33" xfId="0" applyFont="1" applyFill="1" applyBorder="1" applyAlignment="1">
      <alignment horizontal="center" vertical="center"/>
    </xf>
    <xf numFmtId="0" fontId="29" fillId="3" borderId="32" xfId="0" applyFont="1" applyFill="1" applyBorder="1">
      <alignment vertical="center"/>
    </xf>
    <xf numFmtId="0" fontId="39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77" fontId="36" fillId="0" borderId="18" xfId="2" applyNumberFormat="1" applyFont="1" applyBorder="1" applyAlignment="1">
      <alignment vertical="center"/>
    </xf>
    <xf numFmtId="177" fontId="36" fillId="0" borderId="19" xfId="2" applyNumberFormat="1" applyFont="1" applyBorder="1" applyAlignment="1">
      <alignment vertical="center"/>
    </xf>
    <xf numFmtId="0" fontId="29" fillId="3" borderId="31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179" fontId="40" fillId="0" borderId="39" xfId="0" applyNumberFormat="1" applyFont="1" applyBorder="1" applyAlignment="1">
      <alignment horizontal="distributed" vertical="center"/>
    </xf>
    <xf numFmtId="0" fontId="41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177" fontId="27" fillId="0" borderId="2" xfId="2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sqref="A1:T1"/>
    </sheetView>
  </sheetViews>
  <sheetFormatPr defaultColWidth="9" defaultRowHeight="15.75" x14ac:dyDescent="0.25"/>
  <cols>
    <col min="1" max="1" width="4.625" style="24" customWidth="1"/>
    <col min="2" max="3" width="12.75" style="24" customWidth="1"/>
    <col min="4" max="4" width="14.75" style="24" customWidth="1"/>
    <col min="5" max="5" width="14.625" style="24" customWidth="1"/>
    <col min="6" max="7" width="5.375" style="24" customWidth="1"/>
    <col min="8" max="8" width="8.625" style="24" customWidth="1"/>
    <col min="9" max="9" width="12.75" style="24" customWidth="1"/>
    <col min="10" max="10" width="8.625" style="24" customWidth="1"/>
    <col min="11" max="11" width="12.75" style="24" customWidth="1"/>
    <col min="12" max="15" width="8.5" style="24" customWidth="1"/>
    <col min="16" max="16" width="4.625" style="24" customWidth="1"/>
    <col min="17" max="17" width="8.625" style="24" customWidth="1"/>
    <col min="18" max="18" width="8.5" style="24" customWidth="1"/>
    <col min="19" max="20" width="6.625" style="24" customWidth="1"/>
    <col min="21" max="16384" width="9" style="24"/>
  </cols>
  <sheetData>
    <row r="1" spans="1:22" s="59" customFormat="1" ht="56.25" customHeight="1" x14ac:dyDescent="0.25">
      <c r="A1" s="316" t="s">
        <v>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</row>
    <row r="2" spans="1:22" s="125" customFormat="1" ht="36.75" customHeight="1" x14ac:dyDescent="0.45">
      <c r="A2" s="122"/>
      <c r="B2" s="123"/>
      <c r="C2" s="123"/>
      <c r="D2" s="122"/>
      <c r="E2" s="124"/>
      <c r="H2" s="126">
        <v>106</v>
      </c>
      <c r="I2" s="127" t="s">
        <v>134</v>
      </c>
      <c r="J2" s="128">
        <v>3</v>
      </c>
      <c r="K2" s="128" t="s">
        <v>135</v>
      </c>
      <c r="N2" s="122"/>
      <c r="O2" s="122"/>
      <c r="P2" s="123"/>
      <c r="Q2" s="123"/>
      <c r="R2" s="129"/>
      <c r="S2" s="129"/>
      <c r="T2" s="129"/>
    </row>
    <row r="3" spans="1:22" s="61" customFormat="1" ht="60" customHeight="1" thickBot="1" x14ac:dyDescent="0.4">
      <c r="A3" s="130" t="s">
        <v>137</v>
      </c>
      <c r="B3" s="78"/>
      <c r="C3" s="78"/>
      <c r="D3" s="121" t="s">
        <v>138</v>
      </c>
      <c r="F3" s="34"/>
      <c r="G3" s="33"/>
      <c r="H3" s="33"/>
      <c r="I3" s="33"/>
      <c r="J3" s="33"/>
      <c r="K3" s="33"/>
      <c r="L3" s="33"/>
      <c r="M3" s="33"/>
      <c r="P3" s="33"/>
      <c r="Q3" s="33"/>
      <c r="R3" s="33"/>
      <c r="S3" s="76" t="s">
        <v>84</v>
      </c>
      <c r="T3" s="77" t="s">
        <v>85</v>
      </c>
      <c r="V3" s="60"/>
    </row>
    <row r="4" spans="1:22" s="61" customFormat="1" ht="27" customHeight="1" x14ac:dyDescent="0.35">
      <c r="A4" s="299" t="s">
        <v>110</v>
      </c>
      <c r="B4" s="92" t="s">
        <v>111</v>
      </c>
      <c r="C4" s="283" t="s">
        <v>100</v>
      </c>
      <c r="D4" s="285" t="s">
        <v>70</v>
      </c>
      <c r="E4" s="287" t="s">
        <v>112</v>
      </c>
      <c r="F4" s="207" t="s">
        <v>91</v>
      </c>
      <c r="G4" s="208"/>
      <c r="H4" s="208"/>
      <c r="I4" s="208"/>
      <c r="J4" s="208" t="s">
        <v>92</v>
      </c>
      <c r="K4" s="290" t="s">
        <v>132</v>
      </c>
      <c r="L4" s="317" t="s">
        <v>89</v>
      </c>
      <c r="M4" s="208"/>
      <c r="N4" s="208"/>
      <c r="O4" s="318"/>
      <c r="P4" s="319" t="s">
        <v>125</v>
      </c>
      <c r="Q4" s="211"/>
      <c r="R4" s="271" t="s">
        <v>113</v>
      </c>
      <c r="S4" s="330" t="s">
        <v>80</v>
      </c>
      <c r="T4" s="297" t="s">
        <v>88</v>
      </c>
      <c r="V4" s="60"/>
    </row>
    <row r="5" spans="1:22" ht="50.25" customHeight="1" thickBot="1" x14ac:dyDescent="0.3">
      <c r="A5" s="300"/>
      <c r="B5" s="93" t="s">
        <v>114</v>
      </c>
      <c r="C5" s="284"/>
      <c r="D5" s="286"/>
      <c r="E5" s="288"/>
      <c r="F5" s="99" t="s">
        <v>115</v>
      </c>
      <c r="G5" s="100" t="s">
        <v>116</v>
      </c>
      <c r="H5" s="100" t="s">
        <v>117</v>
      </c>
      <c r="I5" s="100" t="s">
        <v>118</v>
      </c>
      <c r="J5" s="289"/>
      <c r="K5" s="291"/>
      <c r="L5" s="94" t="s">
        <v>90</v>
      </c>
      <c r="M5" s="95" t="s">
        <v>120</v>
      </c>
      <c r="N5" s="96" t="s">
        <v>119</v>
      </c>
      <c r="O5" s="94" t="s">
        <v>103</v>
      </c>
      <c r="P5" s="320"/>
      <c r="Q5" s="213"/>
      <c r="R5" s="272"/>
      <c r="S5" s="331"/>
      <c r="T5" s="298"/>
    </row>
    <row r="6" spans="1:22" ht="40.5" customHeight="1" x14ac:dyDescent="0.25">
      <c r="A6" s="324">
        <v>50</v>
      </c>
      <c r="B6" s="86" t="s">
        <v>107</v>
      </c>
      <c r="C6" s="325" t="s">
        <v>108</v>
      </c>
      <c r="D6" s="326" t="s">
        <v>123</v>
      </c>
      <c r="E6" s="327" t="s">
        <v>124</v>
      </c>
      <c r="F6" s="324" t="s">
        <v>109</v>
      </c>
      <c r="G6" s="329">
        <v>6</v>
      </c>
      <c r="H6" s="191">
        <v>1600</v>
      </c>
      <c r="I6" s="236">
        <f>IF(A6="","",G6*H6)</f>
        <v>9600</v>
      </c>
      <c r="J6" s="191">
        <v>1600</v>
      </c>
      <c r="K6" s="238">
        <f>IF(A6="","",SUM(I6:J6))</f>
        <v>11200</v>
      </c>
      <c r="L6" s="322" t="str">
        <f>IF(I6="","",IF(I6&gt;20000,I6*10%,""))</f>
        <v/>
      </c>
      <c r="M6" s="191"/>
      <c r="N6" s="191">
        <f>I6*2%</f>
        <v>192</v>
      </c>
      <c r="O6" s="323">
        <f>SUM(L6:N7)</f>
        <v>192</v>
      </c>
      <c r="P6" s="308">
        <f>IF(A6="","",I6-O6)</f>
        <v>9408</v>
      </c>
      <c r="Q6" s="309"/>
      <c r="R6" s="233">
        <f>IF(A6="","",I6*1.91%)</f>
        <v>183.35999999999999</v>
      </c>
      <c r="S6" s="304"/>
      <c r="T6" s="306"/>
    </row>
    <row r="7" spans="1:22" ht="40.5" customHeight="1" x14ac:dyDescent="0.25">
      <c r="A7" s="200"/>
      <c r="B7" s="87" t="s">
        <v>35</v>
      </c>
      <c r="C7" s="202"/>
      <c r="D7" s="278"/>
      <c r="E7" s="328"/>
      <c r="F7" s="200"/>
      <c r="G7" s="206"/>
      <c r="H7" s="192"/>
      <c r="I7" s="237"/>
      <c r="J7" s="192"/>
      <c r="K7" s="239"/>
      <c r="L7" s="241"/>
      <c r="M7" s="192"/>
      <c r="N7" s="192"/>
      <c r="O7" s="194"/>
      <c r="P7" s="197"/>
      <c r="Q7" s="198"/>
      <c r="R7" s="227"/>
      <c r="S7" s="305"/>
      <c r="T7" s="307"/>
    </row>
    <row r="8" spans="1:22" ht="40.5" customHeight="1" x14ac:dyDescent="0.25">
      <c r="A8" s="199"/>
      <c r="B8" s="88"/>
      <c r="C8" s="201"/>
      <c r="D8" s="201"/>
      <c r="E8" s="203"/>
      <c r="F8" s="199"/>
      <c r="G8" s="205"/>
      <c r="H8" s="214"/>
      <c r="I8" s="236" t="str">
        <f>IF(A8="","",G8*H8)</f>
        <v/>
      </c>
      <c r="J8" s="214"/>
      <c r="K8" s="238" t="str">
        <f>IF(A8="","",SUM(I8:J8))</f>
        <v/>
      </c>
      <c r="L8" s="240" t="str">
        <f t="shared" ref="L8" si="0">IF(I8="","",IF(I8&gt;20000,I8*10%,""))</f>
        <v/>
      </c>
      <c r="M8" s="214"/>
      <c r="N8" s="191" t="str">
        <f>IF(A8="","",I8*2%)</f>
        <v/>
      </c>
      <c r="O8" s="193" t="str">
        <f>IF(A8="","",SUM(L8:N9))</f>
        <v/>
      </c>
      <c r="P8" s="195" t="str">
        <f t="shared" ref="P8" si="1">IF(A8="","",I8-O8)</f>
        <v/>
      </c>
      <c r="Q8" s="196"/>
      <c r="R8" s="233" t="str">
        <f>IF(A8="","",I8*1.91%)</f>
        <v/>
      </c>
      <c r="S8" s="199"/>
      <c r="T8" s="234"/>
    </row>
    <row r="9" spans="1:22" ht="40.5" customHeight="1" x14ac:dyDescent="0.25">
      <c r="A9" s="200"/>
      <c r="B9" s="87"/>
      <c r="C9" s="202"/>
      <c r="D9" s="202"/>
      <c r="E9" s="204"/>
      <c r="F9" s="200"/>
      <c r="G9" s="206"/>
      <c r="H9" s="192"/>
      <c r="I9" s="237"/>
      <c r="J9" s="192"/>
      <c r="K9" s="239"/>
      <c r="L9" s="241"/>
      <c r="M9" s="192"/>
      <c r="N9" s="192"/>
      <c r="O9" s="194"/>
      <c r="P9" s="197"/>
      <c r="Q9" s="198"/>
      <c r="R9" s="227"/>
      <c r="S9" s="200"/>
      <c r="T9" s="235"/>
    </row>
    <row r="10" spans="1:22" ht="40.5" customHeight="1" x14ac:dyDescent="0.25">
      <c r="A10" s="199"/>
      <c r="B10" s="88"/>
      <c r="C10" s="201"/>
      <c r="D10" s="201"/>
      <c r="E10" s="203"/>
      <c r="F10" s="199"/>
      <c r="G10" s="205"/>
      <c r="H10" s="214"/>
      <c r="I10" s="265" t="str">
        <f>IF(A10="","",G10*H10)</f>
        <v/>
      </c>
      <c r="J10" s="214"/>
      <c r="K10" s="238" t="str">
        <f>IF(A10="","",SUM(I10:J10))</f>
        <v/>
      </c>
      <c r="L10" s="240" t="str">
        <f t="shared" ref="L10" si="2">IF(I10="","",IF(I10&gt;20000,I10*10%,""))</f>
        <v/>
      </c>
      <c r="M10" s="214"/>
      <c r="N10" s="214" t="str">
        <f>IF(A10="","",I10*2%)</f>
        <v/>
      </c>
      <c r="O10" s="193" t="str">
        <f>IF(A10="","",SUM(L10:N11))</f>
        <v/>
      </c>
      <c r="P10" s="195" t="str">
        <f t="shared" ref="P10" si="3">IF(A10="","",I10-O10)</f>
        <v/>
      </c>
      <c r="Q10" s="196"/>
      <c r="R10" s="233" t="str">
        <f>IF(A10="","",I10*1.91%)</f>
        <v/>
      </c>
      <c r="S10" s="199"/>
      <c r="T10" s="234"/>
    </row>
    <row r="11" spans="1:22" ht="40.5" customHeight="1" thickBot="1" x14ac:dyDescent="0.3">
      <c r="A11" s="301"/>
      <c r="B11" s="89"/>
      <c r="C11" s="302"/>
      <c r="D11" s="302"/>
      <c r="E11" s="303"/>
      <c r="F11" s="301"/>
      <c r="G11" s="315"/>
      <c r="H11" s="215"/>
      <c r="I11" s="266"/>
      <c r="J11" s="215"/>
      <c r="K11" s="267"/>
      <c r="L11" s="268"/>
      <c r="M11" s="215"/>
      <c r="N11" s="215"/>
      <c r="O11" s="216"/>
      <c r="P11" s="217"/>
      <c r="Q11" s="218"/>
      <c r="R11" s="314"/>
      <c r="S11" s="301"/>
      <c r="T11" s="321"/>
    </row>
    <row r="12" spans="1:22" ht="60" customHeight="1" thickTop="1" thickBot="1" x14ac:dyDescent="0.3">
      <c r="A12" s="113"/>
      <c r="B12" s="114"/>
      <c r="C12" s="114"/>
      <c r="D12" s="115" t="s">
        <v>101</v>
      </c>
      <c r="E12" s="106" t="s">
        <v>102</v>
      </c>
      <c r="F12" s="312">
        <f>K12</f>
        <v>11200</v>
      </c>
      <c r="G12" s="313"/>
      <c r="H12" s="313"/>
      <c r="I12" s="313"/>
      <c r="J12" s="110" t="s">
        <v>99</v>
      </c>
      <c r="K12" s="104">
        <f>SUM(K6:K11)</f>
        <v>11200</v>
      </c>
      <c r="L12" s="310">
        <f>P12</f>
        <v>9408</v>
      </c>
      <c r="M12" s="311"/>
      <c r="N12" s="311"/>
      <c r="O12" s="120" t="s">
        <v>133</v>
      </c>
      <c r="P12" s="269">
        <f>SUM(P6:P11)</f>
        <v>9408</v>
      </c>
      <c r="Q12" s="270"/>
      <c r="R12" s="105">
        <f>SUM(R6:R11)</f>
        <v>183.35999999999999</v>
      </c>
      <c r="S12" s="90"/>
      <c r="T12" s="91"/>
    </row>
    <row r="13" spans="1:22" ht="16.5" thickBot="1" x14ac:dyDescent="0.3"/>
    <row r="14" spans="1:22" ht="30.75" customHeight="1" x14ac:dyDescent="0.25">
      <c r="A14" s="242" t="s">
        <v>93</v>
      </c>
      <c r="B14" s="219"/>
      <c r="C14" s="219"/>
      <c r="D14" s="219" t="s">
        <v>94</v>
      </c>
      <c r="E14" s="243"/>
      <c r="F14" s="208" t="s">
        <v>98</v>
      </c>
      <c r="G14" s="208"/>
      <c r="H14" s="208"/>
      <c r="I14" s="208"/>
      <c r="J14" s="219" t="s">
        <v>95</v>
      </c>
      <c r="K14" s="219"/>
      <c r="L14" s="219"/>
      <c r="M14" s="219" t="s">
        <v>96</v>
      </c>
      <c r="N14" s="219"/>
      <c r="O14" s="219"/>
      <c r="P14" s="219"/>
      <c r="Q14" s="219" t="s">
        <v>97</v>
      </c>
      <c r="R14" s="219"/>
      <c r="S14" s="219"/>
      <c r="T14" s="220"/>
    </row>
    <row r="15" spans="1:22" ht="40.5" customHeight="1" x14ac:dyDescent="0.25">
      <c r="A15" s="54"/>
      <c r="B15" s="28"/>
      <c r="C15" s="29"/>
      <c r="D15" s="27"/>
      <c r="E15" s="28"/>
      <c r="F15" s="101" t="s">
        <v>52</v>
      </c>
      <c r="G15" s="28"/>
      <c r="H15" s="28"/>
      <c r="I15" s="28"/>
      <c r="J15" s="27"/>
      <c r="K15" s="28"/>
      <c r="L15" s="28"/>
      <c r="M15" s="27"/>
      <c r="N15" s="28"/>
      <c r="O15" s="28"/>
      <c r="P15" s="29"/>
      <c r="Q15" s="27"/>
      <c r="R15" s="28"/>
      <c r="S15" s="28"/>
      <c r="T15" s="55"/>
    </row>
    <row r="16" spans="1:22" ht="40.5" customHeight="1" thickBot="1" x14ac:dyDescent="0.3">
      <c r="A16" s="56"/>
      <c r="B16" s="40"/>
      <c r="C16" s="41"/>
      <c r="D16" s="57"/>
      <c r="E16" s="40"/>
      <c r="F16" s="102" t="s">
        <v>53</v>
      </c>
      <c r="G16" s="40"/>
      <c r="H16" s="40"/>
      <c r="I16" s="40"/>
      <c r="J16" s="57"/>
      <c r="K16" s="40"/>
      <c r="L16" s="40"/>
      <c r="M16" s="57"/>
      <c r="N16" s="40"/>
      <c r="O16" s="40"/>
      <c r="P16" s="41"/>
      <c r="Q16" s="57"/>
      <c r="R16" s="40"/>
      <c r="S16" s="40"/>
      <c r="T16" s="58"/>
    </row>
    <row r="17" spans="1:22" ht="42.75" customHeight="1" x14ac:dyDescent="0.25">
      <c r="A17" s="53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2" s="30" customFormat="1" ht="57" customHeight="1" x14ac:dyDescent="0.25">
      <c r="A18" s="111">
        <v>4</v>
      </c>
      <c r="B18" s="112">
        <v>12</v>
      </c>
      <c r="C18" s="111">
        <v>12</v>
      </c>
      <c r="D18" s="111">
        <v>14</v>
      </c>
      <c r="E18" s="111">
        <v>14</v>
      </c>
      <c r="F18" s="111">
        <v>4</v>
      </c>
      <c r="G18" s="111">
        <v>4</v>
      </c>
      <c r="H18" s="111">
        <v>8</v>
      </c>
      <c r="I18" s="111">
        <v>12</v>
      </c>
      <c r="J18" s="111">
        <v>8</v>
      </c>
      <c r="K18" s="111">
        <v>12</v>
      </c>
      <c r="L18" s="111">
        <v>8</v>
      </c>
      <c r="M18" s="111">
        <v>8</v>
      </c>
      <c r="N18" s="111">
        <v>8</v>
      </c>
      <c r="O18" s="111">
        <v>8</v>
      </c>
      <c r="P18" s="111">
        <v>4</v>
      </c>
      <c r="Q18" s="111">
        <v>8</v>
      </c>
      <c r="R18" s="111">
        <v>8</v>
      </c>
      <c r="S18" s="111">
        <v>6</v>
      </c>
      <c r="T18" s="111">
        <v>6</v>
      </c>
    </row>
    <row r="19" spans="1:22" s="80" customFormat="1" ht="70.5" customHeight="1" x14ac:dyDescent="0.25">
      <c r="T19" s="80">
        <f>SUM(A18:T18)</f>
        <v>168</v>
      </c>
    </row>
    <row r="20" spans="1:22" s="59" customFormat="1" ht="56.25" customHeight="1" x14ac:dyDescent="0.25">
      <c r="A20" s="316" t="s">
        <v>60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</row>
    <row r="21" spans="1:22" s="125" customFormat="1" ht="36.75" customHeight="1" x14ac:dyDescent="0.45">
      <c r="A21" s="122"/>
      <c r="B21" s="123"/>
      <c r="C21" s="123"/>
      <c r="D21" s="122"/>
      <c r="E21" s="124"/>
      <c r="H21" s="126">
        <f>H2</f>
        <v>106</v>
      </c>
      <c r="I21" s="127" t="s">
        <v>134</v>
      </c>
      <c r="J21" s="128">
        <f>J2</f>
        <v>3</v>
      </c>
      <c r="K21" s="128" t="s">
        <v>135</v>
      </c>
      <c r="N21" s="122"/>
      <c r="O21" s="122"/>
      <c r="P21" s="123"/>
      <c r="Q21" s="123"/>
      <c r="R21" s="129"/>
      <c r="S21" s="129"/>
      <c r="T21" s="129"/>
    </row>
    <row r="22" spans="1:22" s="61" customFormat="1" ht="60" customHeight="1" thickBot="1" x14ac:dyDescent="0.4">
      <c r="A22" s="130" t="s">
        <v>136</v>
      </c>
      <c r="B22" s="78"/>
      <c r="C22" s="78"/>
      <c r="D22" s="121" t="str">
        <f>D3</f>
        <v>105學年度第2學期105-5優質化</v>
      </c>
      <c r="F22" s="34"/>
      <c r="G22" s="33"/>
      <c r="H22" s="33"/>
      <c r="I22" s="33"/>
      <c r="J22" s="33"/>
      <c r="K22" s="33"/>
      <c r="L22" s="33"/>
      <c r="M22" s="33"/>
      <c r="P22" s="33"/>
      <c r="Q22" s="33"/>
      <c r="R22" s="33"/>
      <c r="S22" s="76" t="s">
        <v>84</v>
      </c>
      <c r="T22" s="85" t="s">
        <v>104</v>
      </c>
      <c r="V22" s="60"/>
    </row>
    <row r="23" spans="1:22" s="61" customFormat="1" ht="27" customHeight="1" x14ac:dyDescent="0.35">
      <c r="A23" s="299" t="s">
        <v>110</v>
      </c>
      <c r="B23" s="92" t="s">
        <v>111</v>
      </c>
      <c r="C23" s="283" t="s">
        <v>100</v>
      </c>
      <c r="D23" s="285" t="s">
        <v>122</v>
      </c>
      <c r="E23" s="287" t="s">
        <v>112</v>
      </c>
      <c r="F23" s="207" t="s">
        <v>91</v>
      </c>
      <c r="G23" s="208"/>
      <c r="H23" s="208"/>
      <c r="I23" s="208"/>
      <c r="J23" s="208" t="s">
        <v>92</v>
      </c>
      <c r="K23" s="290" t="s">
        <v>132</v>
      </c>
      <c r="L23" s="207" t="s">
        <v>89</v>
      </c>
      <c r="M23" s="208"/>
      <c r="N23" s="208"/>
      <c r="O23" s="209"/>
      <c r="P23" s="210" t="s">
        <v>125</v>
      </c>
      <c r="Q23" s="211"/>
      <c r="R23" s="271" t="s">
        <v>113</v>
      </c>
      <c r="S23" s="273" t="s">
        <v>121</v>
      </c>
      <c r="T23" s="275" t="s">
        <v>88</v>
      </c>
      <c r="V23" s="60"/>
    </row>
    <row r="24" spans="1:22" ht="50.25" customHeight="1" thickBot="1" x14ac:dyDescent="0.3">
      <c r="A24" s="300"/>
      <c r="B24" s="93" t="s">
        <v>114</v>
      </c>
      <c r="C24" s="284"/>
      <c r="D24" s="286"/>
      <c r="E24" s="288"/>
      <c r="F24" s="99" t="s">
        <v>115</v>
      </c>
      <c r="G24" s="100" t="s">
        <v>116</v>
      </c>
      <c r="H24" s="100" t="s">
        <v>117</v>
      </c>
      <c r="I24" s="100" t="s">
        <v>118</v>
      </c>
      <c r="J24" s="289"/>
      <c r="K24" s="291"/>
      <c r="L24" s="103" t="s">
        <v>90</v>
      </c>
      <c r="M24" s="95" t="s">
        <v>120</v>
      </c>
      <c r="N24" s="96" t="s">
        <v>119</v>
      </c>
      <c r="O24" s="107" t="s">
        <v>103</v>
      </c>
      <c r="P24" s="212"/>
      <c r="Q24" s="213"/>
      <c r="R24" s="272"/>
      <c r="S24" s="274"/>
      <c r="T24" s="276"/>
    </row>
    <row r="25" spans="1:22" ht="40.5" customHeight="1" x14ac:dyDescent="0.25">
      <c r="A25" s="200">
        <f>IF(A6="","",A6)</f>
        <v>50</v>
      </c>
      <c r="B25" s="87" t="str">
        <f>IF(B6="","",B6)</f>
        <v>黃明華</v>
      </c>
      <c r="C25" s="202" t="str">
        <f>IF(C6="","",C6)</f>
        <v>9-特殊身分免繳者</v>
      </c>
      <c r="D25" s="278" t="str">
        <f t="shared" ref="D25:H25" si="4">IF(D6="","",D6)</f>
        <v>士林芝山郵局
002050-0244294</v>
      </c>
      <c r="E25" s="280" t="str">
        <f t="shared" si="4"/>
        <v>台北市士林區士東路200巷76號5樓</v>
      </c>
      <c r="F25" s="282" t="str">
        <f t="shared" si="4"/>
        <v>時</v>
      </c>
      <c r="G25" s="206">
        <f t="shared" si="4"/>
        <v>6</v>
      </c>
      <c r="H25" s="192">
        <f t="shared" si="4"/>
        <v>1600</v>
      </c>
      <c r="I25" s="237">
        <f>IF(I6="","",G25*H25)</f>
        <v>9600</v>
      </c>
      <c r="J25" s="192">
        <f>IF(J6="","",J6)</f>
        <v>1600</v>
      </c>
      <c r="K25" s="239">
        <f>IF(A25="","",SUM(I25:J25))</f>
        <v>11200</v>
      </c>
      <c r="L25" s="229" t="str">
        <f t="shared" ref="L25:M25" si="5">IF(L6="","",L6)</f>
        <v/>
      </c>
      <c r="M25" s="206" t="str">
        <f t="shared" si="5"/>
        <v/>
      </c>
      <c r="N25" s="192">
        <f t="shared" ref="N25" si="6">N6</f>
        <v>192</v>
      </c>
      <c r="O25" s="194">
        <f>IF(A25="","",SUM(L25:N25))</f>
        <v>192</v>
      </c>
      <c r="P25" s="292">
        <f>IF(A25="","",K25-O25)</f>
        <v>11008</v>
      </c>
      <c r="Q25" s="293"/>
      <c r="R25" s="227">
        <f>IF(A25="","",I25*1.91%)</f>
        <v>183.35999999999999</v>
      </c>
      <c r="S25" s="296"/>
      <c r="T25" s="235"/>
    </row>
    <row r="26" spans="1:22" ht="40.5" customHeight="1" x14ac:dyDescent="0.25">
      <c r="A26" s="186"/>
      <c r="B26" s="97" t="str">
        <f t="shared" ref="B26:H30" si="7">IF(B7="","",B7)</f>
        <v>F221996607</v>
      </c>
      <c r="C26" s="277"/>
      <c r="D26" s="279"/>
      <c r="E26" s="281"/>
      <c r="F26" s="189"/>
      <c r="G26" s="190"/>
      <c r="H26" s="223"/>
      <c r="I26" s="265"/>
      <c r="J26" s="214"/>
      <c r="K26" s="225"/>
      <c r="L26" s="226"/>
      <c r="M26" s="190"/>
      <c r="N26" s="223"/>
      <c r="O26" s="230"/>
      <c r="P26" s="294"/>
      <c r="Q26" s="295"/>
      <c r="R26" s="228"/>
      <c r="S26" s="221"/>
      <c r="T26" s="222"/>
    </row>
    <row r="27" spans="1:22" ht="40.5" customHeight="1" x14ac:dyDescent="0.25">
      <c r="A27" s="186" t="str">
        <f t="shared" ref="A27" si="8">IF(A8="","",A8)</f>
        <v/>
      </c>
      <c r="B27" s="97" t="str">
        <f t="shared" si="7"/>
        <v/>
      </c>
      <c r="C27" s="187" t="str">
        <f t="shared" si="7"/>
        <v/>
      </c>
      <c r="D27" s="187" t="str">
        <f t="shared" si="7"/>
        <v/>
      </c>
      <c r="E27" s="188" t="str">
        <f t="shared" si="7"/>
        <v/>
      </c>
      <c r="F27" s="189" t="str">
        <f t="shared" si="7"/>
        <v/>
      </c>
      <c r="G27" s="190" t="str">
        <f t="shared" si="7"/>
        <v/>
      </c>
      <c r="H27" s="223" t="str">
        <f t="shared" si="7"/>
        <v/>
      </c>
      <c r="I27" s="224" t="str">
        <f t="shared" ref="I27" si="9">IF(I8="","",G27*H27)</f>
        <v/>
      </c>
      <c r="J27" s="223" t="str">
        <f t="shared" ref="J27" si="10">IF(J8="","",J8)</f>
        <v/>
      </c>
      <c r="K27" s="225" t="str">
        <f t="shared" ref="K27" si="11">IF(A27="","",SUM(I27:J27))</f>
        <v/>
      </c>
      <c r="L27" s="226" t="str">
        <f t="shared" ref="L27:M27" si="12">IF(L8="","",L8)</f>
        <v/>
      </c>
      <c r="M27" s="190" t="str">
        <f t="shared" si="12"/>
        <v/>
      </c>
      <c r="N27" s="190" t="str">
        <f t="shared" ref="N27:N29" si="13">IF(N8="","",N8)</f>
        <v/>
      </c>
      <c r="O27" s="230" t="str">
        <f t="shared" ref="O27" si="14">IF(A27="","",SUM(L27:N27))</f>
        <v/>
      </c>
      <c r="P27" s="231" t="str">
        <f t="shared" ref="P27" si="15">IF(A27="","",K27-O27)</f>
        <v/>
      </c>
      <c r="Q27" s="232"/>
      <c r="R27" s="228" t="str">
        <f>IF(A27="","",I27*1.91%)</f>
        <v/>
      </c>
      <c r="S27" s="221"/>
      <c r="T27" s="222"/>
    </row>
    <row r="28" spans="1:22" ht="40.5" customHeight="1" x14ac:dyDescent="0.25">
      <c r="A28" s="186"/>
      <c r="B28" s="97" t="str">
        <f t="shared" si="7"/>
        <v/>
      </c>
      <c r="C28" s="187"/>
      <c r="D28" s="187"/>
      <c r="E28" s="188"/>
      <c r="F28" s="189"/>
      <c r="G28" s="190"/>
      <c r="H28" s="223"/>
      <c r="I28" s="224"/>
      <c r="J28" s="223"/>
      <c r="K28" s="225"/>
      <c r="L28" s="226"/>
      <c r="M28" s="190"/>
      <c r="N28" s="190"/>
      <c r="O28" s="230"/>
      <c r="P28" s="231"/>
      <c r="Q28" s="232"/>
      <c r="R28" s="228"/>
      <c r="S28" s="221"/>
      <c r="T28" s="222"/>
    </row>
    <row r="29" spans="1:22" ht="40.5" customHeight="1" x14ac:dyDescent="0.25">
      <c r="A29" s="186" t="str">
        <f t="shared" ref="A29" si="16">IF(A10="","",A10)</f>
        <v/>
      </c>
      <c r="B29" s="97" t="str">
        <f t="shared" si="7"/>
        <v/>
      </c>
      <c r="C29" s="187" t="str">
        <f t="shared" si="7"/>
        <v/>
      </c>
      <c r="D29" s="187" t="str">
        <f t="shared" si="7"/>
        <v/>
      </c>
      <c r="E29" s="188" t="str">
        <f t="shared" si="7"/>
        <v/>
      </c>
      <c r="F29" s="189" t="str">
        <f t="shared" si="7"/>
        <v/>
      </c>
      <c r="G29" s="190" t="str">
        <f t="shared" si="7"/>
        <v/>
      </c>
      <c r="H29" s="223" t="str">
        <f t="shared" si="7"/>
        <v/>
      </c>
      <c r="I29" s="224" t="str">
        <f t="shared" ref="I29" si="17">IF(I10="","",G29*H29)</f>
        <v/>
      </c>
      <c r="J29" s="223" t="str">
        <f t="shared" ref="J29" si="18">IF(J10="","",J10)</f>
        <v/>
      </c>
      <c r="K29" s="225" t="str">
        <f t="shared" ref="K29" si="19">IF(A29="","",SUM(I29:J29))</f>
        <v/>
      </c>
      <c r="L29" s="226" t="str">
        <f t="shared" ref="L29:M29" si="20">IF(L10="","",L10)</f>
        <v/>
      </c>
      <c r="M29" s="190" t="str">
        <f t="shared" si="20"/>
        <v/>
      </c>
      <c r="N29" s="190" t="str">
        <f t="shared" si="13"/>
        <v/>
      </c>
      <c r="O29" s="230" t="str">
        <f t="shared" ref="O29" si="21">IF(A29="","",SUM(L29:N29))</f>
        <v/>
      </c>
      <c r="P29" s="231" t="str">
        <f t="shared" ref="P29" si="22">IF(A29="","",K29-O29)</f>
        <v/>
      </c>
      <c r="Q29" s="232"/>
      <c r="R29" s="228" t="str">
        <f>IF(A29="","",I29*1.91%)</f>
        <v/>
      </c>
      <c r="S29" s="221"/>
      <c r="T29" s="222"/>
    </row>
    <row r="30" spans="1:22" ht="40.5" customHeight="1" thickBot="1" x14ac:dyDescent="0.3">
      <c r="A30" s="256"/>
      <c r="B30" s="98" t="str">
        <f t="shared" si="7"/>
        <v/>
      </c>
      <c r="C30" s="260"/>
      <c r="D30" s="260"/>
      <c r="E30" s="261"/>
      <c r="F30" s="262"/>
      <c r="G30" s="255"/>
      <c r="H30" s="263"/>
      <c r="I30" s="264"/>
      <c r="J30" s="263"/>
      <c r="K30" s="253"/>
      <c r="L30" s="254"/>
      <c r="M30" s="255"/>
      <c r="N30" s="255"/>
      <c r="O30" s="257"/>
      <c r="P30" s="258"/>
      <c r="Q30" s="259"/>
      <c r="R30" s="244"/>
      <c r="S30" s="245"/>
      <c r="T30" s="246"/>
    </row>
    <row r="31" spans="1:22" ht="60" customHeight="1" thickTop="1" thickBot="1" x14ac:dyDescent="0.3">
      <c r="A31" s="116"/>
      <c r="B31" s="117"/>
      <c r="C31" s="117"/>
      <c r="D31" s="118" t="s">
        <v>105</v>
      </c>
      <c r="E31" s="108" t="s">
        <v>106</v>
      </c>
      <c r="F31" s="247">
        <f>K31</f>
        <v>11200</v>
      </c>
      <c r="G31" s="248"/>
      <c r="H31" s="248"/>
      <c r="I31" s="248"/>
      <c r="J31" s="109" t="s">
        <v>99</v>
      </c>
      <c r="K31" s="104">
        <f>SUM(K25:K30)</f>
        <v>11200</v>
      </c>
      <c r="L31" s="249">
        <f>P31</f>
        <v>11008</v>
      </c>
      <c r="M31" s="250"/>
      <c r="N31" s="250"/>
      <c r="O31" s="119" t="s">
        <v>99</v>
      </c>
      <c r="P31" s="251">
        <f>SUM(P25:P30)</f>
        <v>11008</v>
      </c>
      <c r="Q31" s="252"/>
      <c r="R31" s="105">
        <f>SUM(R25:R30)</f>
        <v>183.35999999999999</v>
      </c>
      <c r="S31" s="83"/>
      <c r="T31" s="84"/>
    </row>
    <row r="32" spans="1:22" ht="16.5" thickBot="1" x14ac:dyDescent="0.3"/>
    <row r="33" spans="1:20" s="31" customFormat="1" ht="30.75" customHeight="1" x14ac:dyDescent="0.25">
      <c r="A33" s="242" t="s">
        <v>126</v>
      </c>
      <c r="B33" s="219"/>
      <c r="C33" s="219"/>
      <c r="D33" s="219" t="s">
        <v>127</v>
      </c>
      <c r="E33" s="243"/>
      <c r="F33" s="208" t="s">
        <v>128</v>
      </c>
      <c r="G33" s="208"/>
      <c r="H33" s="208"/>
      <c r="I33" s="208"/>
      <c r="J33" s="219" t="s">
        <v>129</v>
      </c>
      <c r="K33" s="219"/>
      <c r="L33" s="219"/>
      <c r="M33" s="219" t="s">
        <v>130</v>
      </c>
      <c r="N33" s="219"/>
      <c r="O33" s="219"/>
      <c r="P33" s="219"/>
      <c r="Q33" s="219" t="s">
        <v>131</v>
      </c>
      <c r="R33" s="219"/>
      <c r="S33" s="219"/>
      <c r="T33" s="220"/>
    </row>
    <row r="34" spans="1:20" ht="40.5" customHeight="1" x14ac:dyDescent="0.25">
      <c r="A34" s="54"/>
      <c r="B34" s="28"/>
      <c r="C34" s="29"/>
      <c r="D34" s="27"/>
      <c r="E34" s="28"/>
      <c r="F34" s="101" t="s">
        <v>52</v>
      </c>
      <c r="G34" s="28"/>
      <c r="H34" s="28"/>
      <c r="I34" s="28"/>
      <c r="J34" s="27"/>
      <c r="K34" s="28"/>
      <c r="L34" s="28"/>
      <c r="M34" s="27"/>
      <c r="N34" s="28"/>
      <c r="O34" s="28"/>
      <c r="P34" s="29"/>
      <c r="Q34" s="27"/>
      <c r="R34" s="28"/>
      <c r="S34" s="28"/>
      <c r="T34" s="55"/>
    </row>
    <row r="35" spans="1:20" ht="40.5" customHeight="1" thickBot="1" x14ac:dyDescent="0.3">
      <c r="A35" s="56"/>
      <c r="B35" s="40"/>
      <c r="C35" s="41"/>
      <c r="D35" s="57"/>
      <c r="E35" s="40"/>
      <c r="F35" s="102" t="s">
        <v>53</v>
      </c>
      <c r="G35" s="40"/>
      <c r="H35" s="40"/>
      <c r="I35" s="40"/>
      <c r="J35" s="57"/>
      <c r="K35" s="40"/>
      <c r="L35" s="40"/>
      <c r="M35" s="57"/>
      <c r="N35" s="40"/>
      <c r="O35" s="40"/>
      <c r="P35" s="41"/>
      <c r="Q35" s="57"/>
      <c r="R35" s="40"/>
      <c r="S35" s="40"/>
      <c r="T35" s="58"/>
    </row>
    <row r="36" spans="1:20" ht="42.75" customHeight="1" x14ac:dyDescent="0.25">
      <c r="A36" s="53" t="s">
        <v>51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</sheetData>
  <mergeCells count="152">
    <mergeCell ref="J4:J5"/>
    <mergeCell ref="A20:T20"/>
    <mergeCell ref="A23:A24"/>
    <mergeCell ref="A14:C14"/>
    <mergeCell ref="D14:E14"/>
    <mergeCell ref="A1:T1"/>
    <mergeCell ref="K4:K5"/>
    <mergeCell ref="L4:O4"/>
    <mergeCell ref="P4:Q5"/>
    <mergeCell ref="T10:T11"/>
    <mergeCell ref="L6:L7"/>
    <mergeCell ref="M6:M7"/>
    <mergeCell ref="N6:N7"/>
    <mergeCell ref="O6:O7"/>
    <mergeCell ref="A6:A7"/>
    <mergeCell ref="C6:C7"/>
    <mergeCell ref="D6:D7"/>
    <mergeCell ref="E6:E7"/>
    <mergeCell ref="F6:F7"/>
    <mergeCell ref="G6:G7"/>
    <mergeCell ref="H6:H7"/>
    <mergeCell ref="F4:I4"/>
    <mergeCell ref="E4:E5"/>
    <mergeCell ref="S4:S5"/>
    <mergeCell ref="T4:T5"/>
    <mergeCell ref="I6:I7"/>
    <mergeCell ref="J6:J7"/>
    <mergeCell ref="K6:K7"/>
    <mergeCell ref="D4:D5"/>
    <mergeCell ref="C4:C5"/>
    <mergeCell ref="A4:A5"/>
    <mergeCell ref="R4:R5"/>
    <mergeCell ref="F14:I14"/>
    <mergeCell ref="A10:A11"/>
    <mergeCell ref="C10:C11"/>
    <mergeCell ref="D10:D11"/>
    <mergeCell ref="E10:E11"/>
    <mergeCell ref="F10:F11"/>
    <mergeCell ref="R6:R7"/>
    <mergeCell ref="S6:S7"/>
    <mergeCell ref="T6:T7"/>
    <mergeCell ref="P6:Q7"/>
    <mergeCell ref="L12:N12"/>
    <mergeCell ref="F12:I12"/>
    <mergeCell ref="R10:R11"/>
    <mergeCell ref="S10:S11"/>
    <mergeCell ref="G10:G11"/>
    <mergeCell ref="H10:H11"/>
    <mergeCell ref="K10:K11"/>
    <mergeCell ref="L10:L11"/>
    <mergeCell ref="P12:Q12"/>
    <mergeCell ref="R23:R24"/>
    <mergeCell ref="S23:S24"/>
    <mergeCell ref="T23:T24"/>
    <mergeCell ref="A25:A26"/>
    <mergeCell ref="C25:C26"/>
    <mergeCell ref="D25:D26"/>
    <mergeCell ref="E25:E26"/>
    <mergeCell ref="F25:F26"/>
    <mergeCell ref="C23:C24"/>
    <mergeCell ref="D23:D24"/>
    <mergeCell ref="E23:E24"/>
    <mergeCell ref="F23:I23"/>
    <mergeCell ref="J23:J24"/>
    <mergeCell ref="K23:K24"/>
    <mergeCell ref="T25:T26"/>
    <mergeCell ref="M25:M26"/>
    <mergeCell ref="N25:N26"/>
    <mergeCell ref="O25:O26"/>
    <mergeCell ref="P25:Q26"/>
    <mergeCell ref="S25:S26"/>
    <mergeCell ref="K25:K26"/>
    <mergeCell ref="H29:H30"/>
    <mergeCell ref="I29:I30"/>
    <mergeCell ref="J29:J30"/>
    <mergeCell ref="I10:I11"/>
    <mergeCell ref="J10:J11"/>
    <mergeCell ref="G25:G26"/>
    <mergeCell ref="H25:H26"/>
    <mergeCell ref="I25:I26"/>
    <mergeCell ref="J25:J26"/>
    <mergeCell ref="A33:C33"/>
    <mergeCell ref="D33:E33"/>
    <mergeCell ref="F33:I33"/>
    <mergeCell ref="J33:L33"/>
    <mergeCell ref="M33:P33"/>
    <mergeCell ref="Q33:T33"/>
    <mergeCell ref="R29:R30"/>
    <mergeCell ref="S29:S30"/>
    <mergeCell ref="T29:T30"/>
    <mergeCell ref="F31:I31"/>
    <mergeCell ref="L31:N31"/>
    <mergeCell ref="P31:Q31"/>
    <mergeCell ref="K29:K30"/>
    <mergeCell ref="L29:L30"/>
    <mergeCell ref="M29:M30"/>
    <mergeCell ref="N29:N30"/>
    <mergeCell ref="A29:A30"/>
    <mergeCell ref="O29:O30"/>
    <mergeCell ref="P29:Q30"/>
    <mergeCell ref="C29:C30"/>
    <mergeCell ref="D29:D30"/>
    <mergeCell ref="E29:E30"/>
    <mergeCell ref="F29:F30"/>
    <mergeCell ref="G29:G30"/>
    <mergeCell ref="R8:R9"/>
    <mergeCell ref="S8:S9"/>
    <mergeCell ref="T8:T9"/>
    <mergeCell ref="H8:H9"/>
    <mergeCell ref="I8:I9"/>
    <mergeCell ref="J8:J9"/>
    <mergeCell ref="K8:K9"/>
    <mergeCell ref="L8:L9"/>
    <mergeCell ref="M8:M9"/>
    <mergeCell ref="S27:S28"/>
    <mergeCell ref="T27:T28"/>
    <mergeCell ref="H27:H28"/>
    <mergeCell ref="I27:I28"/>
    <mergeCell ref="J27:J28"/>
    <mergeCell ref="K27:K28"/>
    <mergeCell ref="L27:L28"/>
    <mergeCell ref="M27:M28"/>
    <mergeCell ref="R25:R26"/>
    <mergeCell ref="L25:L26"/>
    <mergeCell ref="N27:N28"/>
    <mergeCell ref="O27:O28"/>
    <mergeCell ref="P27:Q28"/>
    <mergeCell ref="R27:R28"/>
    <mergeCell ref="A27:A28"/>
    <mergeCell ref="C27:C28"/>
    <mergeCell ref="D27:D28"/>
    <mergeCell ref="E27:E28"/>
    <mergeCell ref="F27:F28"/>
    <mergeCell ref="G27:G28"/>
    <mergeCell ref="N8:N9"/>
    <mergeCell ref="O8:O9"/>
    <mergeCell ref="P8:Q9"/>
    <mergeCell ref="A8:A9"/>
    <mergeCell ref="C8:C9"/>
    <mergeCell ref="D8:D9"/>
    <mergeCell ref="E8:E9"/>
    <mergeCell ref="F8:F9"/>
    <mergeCell ref="G8:G9"/>
    <mergeCell ref="L23:O23"/>
    <mergeCell ref="P23:Q24"/>
    <mergeCell ref="M10:M11"/>
    <mergeCell ref="N10:N11"/>
    <mergeCell ref="O10:O11"/>
    <mergeCell ref="P10:Q11"/>
    <mergeCell ref="M14:P14"/>
    <mergeCell ref="Q14:T14"/>
    <mergeCell ref="J14:L14"/>
  </mergeCells>
  <phoneticPr fontId="1" type="noConversion"/>
  <dataValidations count="1">
    <dataValidation type="list" allowBlank="1" showInputMessage="1" showErrorMessage="1" sqref="C6 C10 C8">
      <formula1>#REF!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opLeftCell="A7" zoomScale="70" zoomScaleNormal="70" workbookViewId="0">
      <selection activeCell="N8" sqref="N8:N9"/>
    </sheetView>
  </sheetViews>
  <sheetFormatPr defaultColWidth="9" defaultRowHeight="15.75" x14ac:dyDescent="0.25"/>
  <cols>
    <col min="1" max="1" width="4.625" style="24" customWidth="1"/>
    <col min="2" max="2" width="12.625" style="24" customWidth="1"/>
    <col min="3" max="3" width="20.875" style="24" customWidth="1"/>
    <col min="4" max="4" width="15.375" style="35" customWidth="1"/>
    <col min="5" max="6" width="5.375" style="24" customWidth="1"/>
    <col min="7" max="7" width="10.375" style="24" customWidth="1"/>
    <col min="8" max="8" width="11.5" style="24" customWidth="1"/>
    <col min="9" max="9" width="9.5" style="24" customWidth="1"/>
    <col min="10" max="10" width="12.625" style="24" customWidth="1"/>
    <col min="11" max="11" width="15" style="24" customWidth="1"/>
    <col min="12" max="12" width="8.625" style="24" customWidth="1"/>
    <col min="13" max="13" width="12" style="24" customWidth="1"/>
    <col min="14" max="14" width="13.125" style="24" customWidth="1"/>
    <col min="15" max="15" width="3.25" style="24" customWidth="1"/>
    <col min="16" max="16" width="5.875" style="24" customWidth="1"/>
    <col min="17" max="17" width="12.625" style="24" customWidth="1"/>
    <col min="18" max="18" width="13.75" style="24" customWidth="1"/>
    <col min="19" max="19" width="10.375" style="24" customWidth="1"/>
    <col min="20" max="16384" width="9" style="24"/>
  </cols>
  <sheetData>
    <row r="1" spans="1:21" s="59" customFormat="1" ht="70.5" customHeight="1" x14ac:dyDescent="0.25">
      <c r="A1" s="347" t="s">
        <v>180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1" s="125" customFormat="1" ht="36.75" customHeight="1" x14ac:dyDescent="0.45">
      <c r="A2" s="122"/>
      <c r="B2" s="123"/>
      <c r="C2" s="122"/>
      <c r="D2" s="143"/>
      <c r="E2" s="348"/>
      <c r="F2" s="348"/>
      <c r="G2" s="348"/>
      <c r="H2" s="127" t="s">
        <v>134</v>
      </c>
      <c r="I2" s="127"/>
      <c r="J2" s="184" t="s">
        <v>178</v>
      </c>
      <c r="K2" s="127"/>
      <c r="N2" s="122"/>
      <c r="O2" s="122"/>
      <c r="P2" s="123"/>
      <c r="Q2" s="123"/>
      <c r="R2" s="76"/>
      <c r="S2" s="77"/>
    </row>
    <row r="3" spans="1:21" s="61" customFormat="1" ht="60" customHeight="1" thickBot="1" x14ac:dyDescent="0.45">
      <c r="A3" s="370" t="s">
        <v>179</v>
      </c>
      <c r="B3" s="370"/>
      <c r="C3" s="370"/>
      <c r="D3" s="121" t="s">
        <v>185</v>
      </c>
      <c r="E3" s="145"/>
      <c r="F3" s="147"/>
      <c r="G3" s="147"/>
      <c r="H3" s="147"/>
      <c r="I3" s="147"/>
      <c r="J3" s="147"/>
      <c r="K3" s="147"/>
      <c r="L3" s="33"/>
      <c r="M3" s="33"/>
      <c r="P3" s="33"/>
      <c r="Q3" s="349" t="s">
        <v>142</v>
      </c>
      <c r="R3" s="350"/>
      <c r="S3" s="350"/>
      <c r="U3" s="60"/>
    </row>
    <row r="4" spans="1:21" s="61" customFormat="1" ht="30.75" customHeight="1" x14ac:dyDescent="0.35">
      <c r="A4" s="351" t="s">
        <v>186</v>
      </c>
      <c r="B4" s="353" t="s">
        <v>111</v>
      </c>
      <c r="C4" s="355" t="s">
        <v>144</v>
      </c>
      <c r="D4" s="357" t="s">
        <v>112</v>
      </c>
      <c r="E4" s="148" t="s">
        <v>146</v>
      </c>
      <c r="F4" s="149"/>
      <c r="G4" s="149"/>
      <c r="H4" s="149"/>
      <c r="I4" s="150"/>
      <c r="J4" s="151"/>
      <c r="K4" s="152"/>
      <c r="L4" s="360" t="s">
        <v>147</v>
      </c>
      <c r="M4" s="361"/>
      <c r="N4" s="361"/>
      <c r="O4" s="361"/>
      <c r="P4" s="362"/>
      <c r="Q4" s="363" t="s">
        <v>148</v>
      </c>
      <c r="R4" s="330" t="s">
        <v>80</v>
      </c>
      <c r="S4" s="333" t="s">
        <v>150</v>
      </c>
      <c r="U4" s="60"/>
    </row>
    <row r="5" spans="1:21" s="61" customFormat="1" ht="30.75" customHeight="1" x14ac:dyDescent="0.35">
      <c r="A5" s="352"/>
      <c r="B5" s="354"/>
      <c r="C5" s="356"/>
      <c r="D5" s="358"/>
      <c r="E5" s="336" t="s">
        <v>151</v>
      </c>
      <c r="F5" s="337"/>
      <c r="G5" s="337"/>
      <c r="H5" s="337"/>
      <c r="I5" s="337"/>
      <c r="J5" s="338"/>
      <c r="K5" s="339" t="s">
        <v>152</v>
      </c>
      <c r="L5" s="341" t="s">
        <v>153</v>
      </c>
      <c r="M5" s="343" t="s">
        <v>154</v>
      </c>
      <c r="N5" s="343" t="s">
        <v>187</v>
      </c>
      <c r="O5" s="345" t="s">
        <v>155</v>
      </c>
      <c r="P5" s="339"/>
      <c r="Q5" s="364"/>
      <c r="R5" s="332"/>
      <c r="S5" s="334"/>
      <c r="U5" s="60"/>
    </row>
    <row r="6" spans="1:21" s="61" customFormat="1" ht="30.75" customHeight="1" x14ac:dyDescent="0.35">
      <c r="A6" s="352"/>
      <c r="B6" s="365" t="s">
        <v>114</v>
      </c>
      <c r="C6" s="356"/>
      <c r="D6" s="358"/>
      <c r="E6" s="367" t="s">
        <v>157</v>
      </c>
      <c r="F6" s="368"/>
      <c r="G6" s="368"/>
      <c r="H6" s="368"/>
      <c r="I6" s="365" t="s">
        <v>158</v>
      </c>
      <c r="J6" s="369" t="s">
        <v>159</v>
      </c>
      <c r="K6" s="339"/>
      <c r="L6" s="341"/>
      <c r="M6" s="343"/>
      <c r="N6" s="343"/>
      <c r="O6" s="345"/>
      <c r="P6" s="339"/>
      <c r="Q6" s="364"/>
      <c r="R6" s="332"/>
      <c r="S6" s="334"/>
      <c r="U6" s="60"/>
    </row>
    <row r="7" spans="1:21" ht="30.75" customHeight="1" thickBot="1" x14ac:dyDescent="0.3">
      <c r="A7" s="300"/>
      <c r="B7" s="366"/>
      <c r="C7" s="286"/>
      <c r="D7" s="359"/>
      <c r="E7" s="153" t="s">
        <v>115</v>
      </c>
      <c r="F7" s="154" t="s">
        <v>116</v>
      </c>
      <c r="G7" s="154" t="s">
        <v>117</v>
      </c>
      <c r="H7" s="137" t="s">
        <v>118</v>
      </c>
      <c r="I7" s="366"/>
      <c r="J7" s="344"/>
      <c r="K7" s="340"/>
      <c r="L7" s="342"/>
      <c r="M7" s="344"/>
      <c r="N7" s="344"/>
      <c r="O7" s="346"/>
      <c r="P7" s="340"/>
      <c r="Q7" s="213"/>
      <c r="R7" s="331"/>
      <c r="S7" s="335"/>
    </row>
    <row r="8" spans="1:21" ht="40.5" customHeight="1" x14ac:dyDescent="0.25">
      <c r="A8" s="324">
        <v>1</v>
      </c>
      <c r="B8" s="182" t="s">
        <v>177</v>
      </c>
      <c r="C8" s="371"/>
      <c r="D8" s="372"/>
      <c r="E8" s="374" t="s">
        <v>39</v>
      </c>
      <c r="F8" s="329">
        <v>2</v>
      </c>
      <c r="G8" s="191">
        <v>2000</v>
      </c>
      <c r="H8" s="236">
        <f>IF(B8="","",F8*G8)</f>
        <v>4000</v>
      </c>
      <c r="I8" s="191">
        <v>2980</v>
      </c>
      <c r="J8" s="383">
        <f>IF(B8="","",SUM(H8:I9))</f>
        <v>6980</v>
      </c>
      <c r="K8" s="385" t="s">
        <v>181</v>
      </c>
      <c r="L8" s="388"/>
      <c r="M8" s="191"/>
      <c r="N8" s="375" t="str">
        <f>IF(B8="","",IF(H8&lt;22000,"",ROUND(H8*1.91%,0)))</f>
        <v/>
      </c>
      <c r="O8" s="377">
        <f>IF(B8="","",SUM(L8:N9))</f>
        <v>0</v>
      </c>
      <c r="P8" s="378"/>
      <c r="Q8" s="404">
        <f>IF(B8="","",H8+I8-O8)</f>
        <v>6980</v>
      </c>
      <c r="R8" s="405"/>
      <c r="S8" s="381"/>
    </row>
    <row r="9" spans="1:21" ht="40.5" customHeight="1" x14ac:dyDescent="0.25">
      <c r="A9" s="200"/>
      <c r="B9" s="88"/>
      <c r="C9" s="202"/>
      <c r="D9" s="373"/>
      <c r="E9" s="200"/>
      <c r="F9" s="206"/>
      <c r="G9" s="192"/>
      <c r="H9" s="237"/>
      <c r="I9" s="192"/>
      <c r="J9" s="384"/>
      <c r="K9" s="386"/>
      <c r="L9" s="389"/>
      <c r="M9" s="192"/>
      <c r="N9" s="376"/>
      <c r="O9" s="379"/>
      <c r="P9" s="380"/>
      <c r="Q9" s="400"/>
      <c r="R9" s="406"/>
      <c r="S9" s="382"/>
    </row>
    <row r="10" spans="1:21" ht="40.5" customHeight="1" x14ac:dyDescent="0.25">
      <c r="A10" s="199"/>
      <c r="B10" s="183"/>
      <c r="C10" s="201"/>
      <c r="D10" s="403"/>
      <c r="E10" s="374"/>
      <c r="F10" s="205"/>
      <c r="G10" s="214"/>
      <c r="H10" s="236"/>
      <c r="I10" s="214"/>
      <c r="J10" s="390"/>
      <c r="K10" s="386"/>
      <c r="L10" s="393"/>
      <c r="M10" s="214"/>
      <c r="N10" s="375" t="str">
        <f>IF(B10="","",IF(H10&lt;22000,"",ROUND(H10*1.91%,0)))</f>
        <v/>
      </c>
      <c r="O10" s="395" t="str">
        <f>IF(B10="","",SUM(L10:N11))</f>
        <v/>
      </c>
      <c r="P10" s="396"/>
      <c r="Q10" s="399" t="str">
        <f>IF(B10="","",H10+I10-O10)</f>
        <v/>
      </c>
      <c r="R10" s="401"/>
      <c r="S10" s="391"/>
    </row>
    <row r="11" spans="1:21" ht="40.5" customHeight="1" x14ac:dyDescent="0.25">
      <c r="A11" s="200"/>
      <c r="B11" s="138"/>
      <c r="C11" s="202"/>
      <c r="D11" s="373"/>
      <c r="E11" s="200"/>
      <c r="F11" s="206"/>
      <c r="G11" s="192"/>
      <c r="H11" s="237"/>
      <c r="I11" s="192"/>
      <c r="J11" s="384"/>
      <c r="K11" s="386"/>
      <c r="L11" s="394"/>
      <c r="M11" s="192"/>
      <c r="N11" s="376"/>
      <c r="O11" s="397"/>
      <c r="P11" s="398"/>
      <c r="Q11" s="400"/>
      <c r="R11" s="402"/>
      <c r="S11" s="392"/>
    </row>
    <row r="12" spans="1:21" ht="40.5" customHeight="1" x14ac:dyDescent="0.25">
      <c r="A12" s="199"/>
      <c r="B12" s="157"/>
      <c r="C12" s="201"/>
      <c r="D12" s="403"/>
      <c r="E12" s="374"/>
      <c r="F12" s="205"/>
      <c r="G12" s="214"/>
      <c r="H12" s="236"/>
      <c r="I12" s="214"/>
      <c r="J12" s="409"/>
      <c r="K12" s="386"/>
      <c r="L12" s="393"/>
      <c r="M12" s="214"/>
      <c r="N12" s="375" t="str">
        <f>IF(B12="","",IF(H12&lt;22000,"",ROUND(H12*1.91%,0)))</f>
        <v/>
      </c>
      <c r="O12" s="379" t="str">
        <f>IF(B12="","",SUM(L12:N13))</f>
        <v/>
      </c>
      <c r="P12" s="380"/>
      <c r="Q12" s="399" t="str">
        <f>IF(B12="","",H12+I12-O12)</f>
        <v/>
      </c>
      <c r="R12" s="401"/>
      <c r="S12" s="391"/>
    </row>
    <row r="13" spans="1:21" ht="40.5" customHeight="1" x14ac:dyDescent="0.25">
      <c r="A13" s="200"/>
      <c r="B13" s="88"/>
      <c r="C13" s="202"/>
      <c r="D13" s="373"/>
      <c r="E13" s="200"/>
      <c r="F13" s="206"/>
      <c r="G13" s="192"/>
      <c r="H13" s="237"/>
      <c r="I13" s="192"/>
      <c r="J13" s="409"/>
      <c r="K13" s="386"/>
      <c r="L13" s="394"/>
      <c r="M13" s="192"/>
      <c r="N13" s="376"/>
      <c r="O13" s="379"/>
      <c r="P13" s="380"/>
      <c r="Q13" s="400"/>
      <c r="R13" s="402"/>
      <c r="S13" s="392"/>
    </row>
    <row r="14" spans="1:21" ht="40.5" customHeight="1" x14ac:dyDescent="0.25">
      <c r="A14" s="199"/>
      <c r="B14" s="156"/>
      <c r="C14" s="201"/>
      <c r="D14" s="403"/>
      <c r="E14" s="408"/>
      <c r="F14" s="205"/>
      <c r="G14" s="214"/>
      <c r="H14" s="265"/>
      <c r="I14" s="214"/>
      <c r="J14" s="390"/>
      <c r="K14" s="386"/>
      <c r="L14" s="393"/>
      <c r="M14" s="214"/>
      <c r="N14" s="375" t="str">
        <f>IF(B14="","",IF(H14&lt;22000,"",ROUND(H14*1.91%,0)))</f>
        <v/>
      </c>
      <c r="O14" s="395" t="str">
        <f>IF(B14="","",SUM(L14:N15))</f>
        <v/>
      </c>
      <c r="P14" s="396"/>
      <c r="Q14" s="414" t="str">
        <f>IF(B14="","",H14+I14-O14)</f>
        <v/>
      </c>
      <c r="R14" s="401"/>
      <c r="S14" s="391"/>
    </row>
    <row r="15" spans="1:21" ht="40.5" customHeight="1" thickBot="1" x14ac:dyDescent="0.3">
      <c r="A15" s="301"/>
      <c r="B15" s="139"/>
      <c r="C15" s="302"/>
      <c r="D15" s="407"/>
      <c r="E15" s="301"/>
      <c r="F15" s="315"/>
      <c r="G15" s="215"/>
      <c r="H15" s="266"/>
      <c r="I15" s="215"/>
      <c r="J15" s="427"/>
      <c r="K15" s="387"/>
      <c r="L15" s="428"/>
      <c r="M15" s="215"/>
      <c r="N15" s="376"/>
      <c r="O15" s="429"/>
      <c r="P15" s="430"/>
      <c r="Q15" s="414"/>
      <c r="R15" s="415"/>
      <c r="S15" s="416"/>
    </row>
    <row r="16" spans="1:21" ht="30.75" customHeight="1" thickTop="1" thickBot="1" x14ac:dyDescent="0.3">
      <c r="A16" s="141"/>
      <c r="B16" s="142"/>
      <c r="C16" s="158"/>
      <c r="D16" s="159" t="s">
        <v>164</v>
      </c>
      <c r="E16" s="141"/>
      <c r="F16" s="160"/>
      <c r="G16" s="180"/>
      <c r="H16" s="181">
        <f t="shared" ref="H16:I16" si="0">IF(SUM(H8:H15)=0,"",SUM(H8:H15))</f>
        <v>4000</v>
      </c>
      <c r="I16" s="179">
        <f t="shared" si="0"/>
        <v>2980</v>
      </c>
      <c r="J16" s="162">
        <f>IF(SUM(J8:J15)=0,"",SUM(J8:J15))</f>
        <v>6980</v>
      </c>
      <c r="K16" s="163">
        <f>IF(H16="","",ROUND(H16*2.11%,0))</f>
        <v>84</v>
      </c>
      <c r="L16" s="161" t="str">
        <f t="shared" ref="L16:N16" si="1">IF(SUM(L8:L15)=0,"",SUM(L8:L15))</f>
        <v/>
      </c>
      <c r="M16" s="164" t="str">
        <f t="shared" si="1"/>
        <v/>
      </c>
      <c r="N16" s="165" t="str">
        <f t="shared" si="1"/>
        <v/>
      </c>
      <c r="O16" s="417" t="str">
        <f>IF(SUM(O8:P15)=0,"",SUM(O8:P15))</f>
        <v/>
      </c>
      <c r="P16" s="418"/>
      <c r="Q16" s="166"/>
      <c r="R16" s="167"/>
      <c r="S16" s="168"/>
    </row>
    <row r="17" spans="1:19" ht="60" customHeight="1" thickBot="1" x14ac:dyDescent="0.3">
      <c r="A17" s="169"/>
      <c r="B17" s="170"/>
      <c r="C17" s="171" t="s">
        <v>165</v>
      </c>
      <c r="D17" s="106" t="s">
        <v>166</v>
      </c>
      <c r="E17" s="419">
        <f>J17</f>
        <v>7064</v>
      </c>
      <c r="F17" s="420"/>
      <c r="G17" s="420"/>
      <c r="H17" s="420"/>
      <c r="I17" s="172" t="s">
        <v>167</v>
      </c>
      <c r="J17" s="421">
        <f>SUM(J16,K16)</f>
        <v>7064</v>
      </c>
      <c r="K17" s="422"/>
      <c r="L17" s="423">
        <f>Q17</f>
        <v>6980</v>
      </c>
      <c r="M17" s="424"/>
      <c r="N17" s="424"/>
      <c r="O17" s="425" t="s">
        <v>167</v>
      </c>
      <c r="P17" s="426"/>
      <c r="Q17" s="173">
        <f>SUM(Q8:Q15)</f>
        <v>6980</v>
      </c>
      <c r="R17" s="174"/>
      <c r="S17" s="175"/>
    </row>
    <row r="18" spans="1:19" ht="16.5" thickBot="1" x14ac:dyDescent="0.3"/>
    <row r="19" spans="1:19" ht="30.75" customHeight="1" x14ac:dyDescent="0.25">
      <c r="A19" s="242" t="s">
        <v>93</v>
      </c>
      <c r="B19" s="219"/>
      <c r="C19" s="219" t="s">
        <v>94</v>
      </c>
      <c r="D19" s="243"/>
      <c r="E19" s="219" t="s">
        <v>170</v>
      </c>
      <c r="F19" s="219"/>
      <c r="G19" s="219"/>
      <c r="H19" s="219"/>
      <c r="I19" s="410" t="s">
        <v>95</v>
      </c>
      <c r="J19" s="411"/>
      <c r="K19" s="411"/>
      <c r="L19" s="410" t="s">
        <v>96</v>
      </c>
      <c r="M19" s="411"/>
      <c r="N19" s="411"/>
      <c r="O19" s="412"/>
      <c r="P19" s="411" t="s">
        <v>97</v>
      </c>
      <c r="Q19" s="411"/>
      <c r="R19" s="411"/>
      <c r="S19" s="413"/>
    </row>
    <row r="20" spans="1:19" ht="40.5" customHeight="1" x14ac:dyDescent="0.25">
      <c r="A20" s="54"/>
      <c r="B20" s="28"/>
      <c r="C20" s="27"/>
      <c r="D20" s="176"/>
      <c r="E20" s="177" t="s">
        <v>174</v>
      </c>
      <c r="F20" s="28"/>
      <c r="G20" s="28"/>
      <c r="H20" s="28"/>
      <c r="I20" s="27"/>
      <c r="J20" s="28"/>
      <c r="K20" s="28"/>
      <c r="L20" s="27"/>
      <c r="M20" s="28"/>
      <c r="N20" s="28"/>
      <c r="O20" s="29"/>
      <c r="P20" s="28"/>
      <c r="Q20" s="28"/>
      <c r="R20" s="28"/>
      <c r="S20" s="55"/>
    </row>
    <row r="21" spans="1:19" ht="40.5" customHeight="1" thickBot="1" x14ac:dyDescent="0.3">
      <c r="A21" s="56"/>
      <c r="B21" s="40"/>
      <c r="C21" s="57"/>
      <c r="D21" s="140"/>
      <c r="E21" s="178" t="s">
        <v>175</v>
      </c>
      <c r="F21" s="40"/>
      <c r="G21" s="40"/>
      <c r="H21" s="40"/>
      <c r="I21" s="57"/>
      <c r="J21" s="40"/>
      <c r="K21" s="40"/>
      <c r="L21" s="57"/>
      <c r="M21" s="40"/>
      <c r="N21" s="40"/>
      <c r="O21" s="41"/>
      <c r="P21" s="40"/>
      <c r="Q21" s="40"/>
      <c r="R21" s="40"/>
      <c r="S21" s="58"/>
    </row>
    <row r="22" spans="1:19" s="30" customFormat="1" ht="50.25" customHeight="1" x14ac:dyDescent="0.25">
      <c r="A22" s="111"/>
      <c r="B22" s="112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</sheetData>
  <mergeCells count="98">
    <mergeCell ref="E17:H17"/>
    <mergeCell ref="J17:K17"/>
    <mergeCell ref="L17:N17"/>
    <mergeCell ref="O17:P17"/>
    <mergeCell ref="I14:I15"/>
    <mergeCell ref="J14:J15"/>
    <mergeCell ref="L14:L15"/>
    <mergeCell ref="M14:M15"/>
    <mergeCell ref="N14:N15"/>
    <mergeCell ref="O14:P15"/>
    <mergeCell ref="P19:S19"/>
    <mergeCell ref="Q14:Q15"/>
    <mergeCell ref="R14:R15"/>
    <mergeCell ref="S14:S15"/>
    <mergeCell ref="O16:P16"/>
    <mergeCell ref="A19:B19"/>
    <mergeCell ref="C19:D19"/>
    <mergeCell ref="E19:H19"/>
    <mergeCell ref="I19:K19"/>
    <mergeCell ref="L19:O19"/>
    <mergeCell ref="S12:S13"/>
    <mergeCell ref="A14:A15"/>
    <mergeCell ref="C14:C15"/>
    <mergeCell ref="D14:D15"/>
    <mergeCell ref="E14:E15"/>
    <mergeCell ref="F14:F15"/>
    <mergeCell ref="G14:G15"/>
    <mergeCell ref="H14:H15"/>
    <mergeCell ref="J12:J13"/>
    <mergeCell ref="L12:L13"/>
    <mergeCell ref="M12:M13"/>
    <mergeCell ref="N12:N13"/>
    <mergeCell ref="O12:P13"/>
    <mergeCell ref="Q12:Q13"/>
    <mergeCell ref="A12:A13"/>
    <mergeCell ref="H12:H13"/>
    <mergeCell ref="I12:I13"/>
    <mergeCell ref="Q8:Q9"/>
    <mergeCell ref="R8:R9"/>
    <mergeCell ref="A10:A11"/>
    <mergeCell ref="C10:C11"/>
    <mergeCell ref="D10:D11"/>
    <mergeCell ref="E10:E11"/>
    <mergeCell ref="F10:F11"/>
    <mergeCell ref="R12:R13"/>
    <mergeCell ref="C12:C13"/>
    <mergeCell ref="D12:D13"/>
    <mergeCell ref="E12:E13"/>
    <mergeCell ref="F12:F13"/>
    <mergeCell ref="G12:G13"/>
    <mergeCell ref="M10:M11"/>
    <mergeCell ref="N10:N11"/>
    <mergeCell ref="O10:P11"/>
    <mergeCell ref="Q10:Q11"/>
    <mergeCell ref="R10:R11"/>
    <mergeCell ref="M8:M9"/>
    <mergeCell ref="N8:N9"/>
    <mergeCell ref="O8:P9"/>
    <mergeCell ref="S8:S9"/>
    <mergeCell ref="G8:G9"/>
    <mergeCell ref="H8:H9"/>
    <mergeCell ref="I8:I9"/>
    <mergeCell ref="J8:J9"/>
    <mergeCell ref="K8:K15"/>
    <mergeCell ref="L8:L9"/>
    <mergeCell ref="G10:G11"/>
    <mergeCell ref="H10:H11"/>
    <mergeCell ref="I10:I11"/>
    <mergeCell ref="J10:J11"/>
    <mergeCell ref="S10:S11"/>
    <mergeCell ref="L10:L11"/>
    <mergeCell ref="A8:A9"/>
    <mergeCell ref="C8:C9"/>
    <mergeCell ref="D8:D9"/>
    <mergeCell ref="E8:E9"/>
    <mergeCell ref="F8:F9"/>
    <mergeCell ref="A1:S1"/>
    <mergeCell ref="E2:G2"/>
    <mergeCell ref="Q3:S3"/>
    <mergeCell ref="A4:A7"/>
    <mergeCell ref="B4:B5"/>
    <mergeCell ref="C4:C7"/>
    <mergeCell ref="D4:D7"/>
    <mergeCell ref="L4:P4"/>
    <mergeCell ref="Q4:Q7"/>
    <mergeCell ref="B6:B7"/>
    <mergeCell ref="E6:H6"/>
    <mergeCell ref="I6:I7"/>
    <mergeCell ref="J6:J7"/>
    <mergeCell ref="A3:C3"/>
    <mergeCell ref="R4:R7"/>
    <mergeCell ref="S4:S7"/>
    <mergeCell ref="E5:J5"/>
    <mergeCell ref="K5:K7"/>
    <mergeCell ref="L5:L7"/>
    <mergeCell ref="M5:M7"/>
    <mergeCell ref="N5:N7"/>
    <mergeCell ref="O5:P7"/>
  </mergeCells>
  <phoneticPr fontId="58" type="noConversion"/>
  <printOptions horizontalCentered="1"/>
  <pageMargins left="0" right="0" top="0.35433070866141736" bottom="0.35433070866141736" header="0.31496062992125984" footer="0.31496062992125984"/>
  <pageSetup paperSize="9" scale="4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70" zoomScaleNormal="70" workbookViewId="0">
      <selection activeCell="N8" sqref="N8:N9"/>
    </sheetView>
  </sheetViews>
  <sheetFormatPr defaultColWidth="9" defaultRowHeight="15.75" x14ac:dyDescent="0.25"/>
  <cols>
    <col min="1" max="1" width="4.625" style="24" customWidth="1"/>
    <col min="2" max="2" width="12.625" style="24" customWidth="1"/>
    <col min="3" max="3" width="18.375" style="24" customWidth="1"/>
    <col min="4" max="4" width="16.625" style="35" customWidth="1"/>
    <col min="5" max="6" width="5.375" style="24" customWidth="1"/>
    <col min="7" max="7" width="8.625" style="24" customWidth="1"/>
    <col min="8" max="8" width="12.75" style="24" customWidth="1"/>
    <col min="9" max="9" width="8.625" style="24" customWidth="1"/>
    <col min="10" max="10" width="12.625" style="24" customWidth="1"/>
    <col min="11" max="14" width="8.625" style="24" customWidth="1"/>
    <col min="15" max="16" width="4.625" style="24" customWidth="1"/>
    <col min="17" max="17" width="12.625" style="24" customWidth="1"/>
    <col min="18" max="18" width="13.75" style="24" customWidth="1"/>
    <col min="19" max="19" width="12.75" style="24" customWidth="1"/>
    <col min="20" max="16384" width="9" style="24"/>
  </cols>
  <sheetData>
    <row r="1" spans="1:21" s="59" customFormat="1" ht="70.5" customHeight="1" x14ac:dyDescent="0.25">
      <c r="A1" s="347" t="s">
        <v>183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1" s="125" customFormat="1" ht="36.75" customHeight="1" x14ac:dyDescent="0.45">
      <c r="A2" s="122"/>
      <c r="B2" s="123"/>
      <c r="C2" s="122"/>
      <c r="D2" s="143"/>
      <c r="E2" s="348"/>
      <c r="F2" s="348"/>
      <c r="G2" s="348"/>
      <c r="H2" s="127" t="s">
        <v>139</v>
      </c>
      <c r="I2" s="127"/>
      <c r="J2" s="144" t="s">
        <v>140</v>
      </c>
      <c r="K2" s="127"/>
      <c r="N2" s="122"/>
      <c r="O2" s="122"/>
      <c r="P2" s="123"/>
      <c r="Q2" s="123"/>
      <c r="R2" s="76"/>
      <c r="S2" s="77"/>
    </row>
    <row r="3" spans="1:21" s="61" customFormat="1" ht="60" customHeight="1" thickBot="1" x14ac:dyDescent="0.45">
      <c r="A3" s="431" t="s">
        <v>141</v>
      </c>
      <c r="B3" s="431"/>
      <c r="C3" s="431"/>
      <c r="D3" s="185" t="s">
        <v>184</v>
      </c>
      <c r="E3" s="145"/>
      <c r="F3" s="146"/>
      <c r="G3" s="146"/>
      <c r="H3" s="146"/>
      <c r="I3" s="146"/>
      <c r="J3" s="146"/>
      <c r="K3" s="146"/>
      <c r="L3" s="33"/>
      <c r="M3" s="33"/>
      <c r="P3" s="33"/>
      <c r="Q3" s="349" t="s">
        <v>142</v>
      </c>
      <c r="R3" s="350"/>
      <c r="S3" s="350"/>
      <c r="U3" s="60"/>
    </row>
    <row r="4" spans="1:21" s="61" customFormat="1" ht="27" customHeight="1" x14ac:dyDescent="0.35">
      <c r="A4" s="351" t="s">
        <v>186</v>
      </c>
      <c r="B4" s="353" t="s">
        <v>143</v>
      </c>
      <c r="C4" s="355" t="s">
        <v>144</v>
      </c>
      <c r="D4" s="357" t="s">
        <v>145</v>
      </c>
      <c r="E4" s="148" t="s">
        <v>146</v>
      </c>
      <c r="F4" s="149"/>
      <c r="G4" s="149"/>
      <c r="H4" s="149"/>
      <c r="I4" s="150"/>
      <c r="J4" s="151"/>
      <c r="K4" s="152"/>
      <c r="L4" s="360" t="s">
        <v>147</v>
      </c>
      <c r="M4" s="361"/>
      <c r="N4" s="361"/>
      <c r="O4" s="361"/>
      <c r="P4" s="362"/>
      <c r="Q4" s="363" t="s">
        <v>148</v>
      </c>
      <c r="R4" s="330" t="s">
        <v>149</v>
      </c>
      <c r="S4" s="333" t="s">
        <v>150</v>
      </c>
      <c r="U4" s="60"/>
    </row>
    <row r="5" spans="1:21" s="61" customFormat="1" ht="27" customHeight="1" x14ac:dyDescent="0.35">
      <c r="A5" s="352"/>
      <c r="B5" s="354"/>
      <c r="C5" s="356"/>
      <c r="D5" s="358"/>
      <c r="E5" s="336" t="s">
        <v>151</v>
      </c>
      <c r="F5" s="337"/>
      <c r="G5" s="337"/>
      <c r="H5" s="337"/>
      <c r="I5" s="337"/>
      <c r="J5" s="338"/>
      <c r="K5" s="339" t="s">
        <v>152</v>
      </c>
      <c r="L5" s="341" t="s">
        <v>153</v>
      </c>
      <c r="M5" s="343" t="s">
        <v>154</v>
      </c>
      <c r="N5" s="343" t="s">
        <v>187</v>
      </c>
      <c r="O5" s="345" t="s">
        <v>155</v>
      </c>
      <c r="P5" s="339"/>
      <c r="Q5" s="364"/>
      <c r="R5" s="332"/>
      <c r="S5" s="334"/>
      <c r="U5" s="60"/>
    </row>
    <row r="6" spans="1:21" s="61" customFormat="1" ht="27" customHeight="1" x14ac:dyDescent="0.35">
      <c r="A6" s="352"/>
      <c r="B6" s="365" t="s">
        <v>156</v>
      </c>
      <c r="C6" s="356"/>
      <c r="D6" s="358"/>
      <c r="E6" s="367" t="s">
        <v>157</v>
      </c>
      <c r="F6" s="368"/>
      <c r="G6" s="368"/>
      <c r="H6" s="368"/>
      <c r="I6" s="365" t="s">
        <v>158</v>
      </c>
      <c r="J6" s="369" t="s">
        <v>159</v>
      </c>
      <c r="K6" s="339"/>
      <c r="L6" s="341"/>
      <c r="M6" s="343"/>
      <c r="N6" s="343"/>
      <c r="O6" s="345"/>
      <c r="P6" s="339"/>
      <c r="Q6" s="364"/>
      <c r="R6" s="332"/>
      <c r="S6" s="334"/>
      <c r="U6" s="60"/>
    </row>
    <row r="7" spans="1:21" ht="27" customHeight="1" thickBot="1" x14ac:dyDescent="0.3">
      <c r="A7" s="300"/>
      <c r="B7" s="366"/>
      <c r="C7" s="286"/>
      <c r="D7" s="359"/>
      <c r="E7" s="153" t="s">
        <v>160</v>
      </c>
      <c r="F7" s="154" t="s">
        <v>161</v>
      </c>
      <c r="G7" s="154" t="s">
        <v>162</v>
      </c>
      <c r="H7" s="133" t="s">
        <v>163</v>
      </c>
      <c r="I7" s="366"/>
      <c r="J7" s="344"/>
      <c r="K7" s="340"/>
      <c r="L7" s="342"/>
      <c r="M7" s="344"/>
      <c r="N7" s="344"/>
      <c r="O7" s="346"/>
      <c r="P7" s="340"/>
      <c r="Q7" s="213"/>
      <c r="R7" s="331"/>
      <c r="S7" s="335"/>
    </row>
    <row r="8" spans="1:21" ht="40.5" customHeight="1" x14ac:dyDescent="0.25">
      <c r="A8" s="324">
        <v>1</v>
      </c>
      <c r="B8" s="155"/>
      <c r="C8" s="371"/>
      <c r="D8" s="372"/>
      <c r="E8" s="432" t="s">
        <v>176</v>
      </c>
      <c r="F8" s="329"/>
      <c r="G8" s="191"/>
      <c r="H8" s="236" t="str">
        <f>IF(B8="","",F8*G8)</f>
        <v/>
      </c>
      <c r="I8" s="191"/>
      <c r="J8" s="383" t="str">
        <f>IF(B8="","",SUM(H8:I9))</f>
        <v/>
      </c>
      <c r="K8" s="385" t="s">
        <v>182</v>
      </c>
      <c r="L8" s="388"/>
      <c r="M8" s="191"/>
      <c r="N8" s="375" t="str">
        <f>IF(B8="","",IF(H8&lt;22000,"",ROUND(H8*1.91%,0)))</f>
        <v/>
      </c>
      <c r="O8" s="377" t="str">
        <f>IF(B8="","",SUM(L8:N9))</f>
        <v/>
      </c>
      <c r="P8" s="378"/>
      <c r="Q8" s="404" t="str">
        <f>IF(B8="","",H8+I8-O8)</f>
        <v/>
      </c>
      <c r="R8" s="405"/>
      <c r="S8" s="381"/>
    </row>
    <row r="9" spans="1:21" ht="40.5" customHeight="1" x14ac:dyDescent="0.25">
      <c r="A9" s="200"/>
      <c r="B9" s="88"/>
      <c r="C9" s="202"/>
      <c r="D9" s="373"/>
      <c r="E9" s="200"/>
      <c r="F9" s="206"/>
      <c r="G9" s="192"/>
      <c r="H9" s="237"/>
      <c r="I9" s="192"/>
      <c r="J9" s="384"/>
      <c r="K9" s="386"/>
      <c r="L9" s="389"/>
      <c r="M9" s="192"/>
      <c r="N9" s="376"/>
      <c r="O9" s="379"/>
      <c r="P9" s="380"/>
      <c r="Q9" s="400"/>
      <c r="R9" s="406"/>
      <c r="S9" s="382"/>
    </row>
    <row r="10" spans="1:21" ht="40.5" customHeight="1" x14ac:dyDescent="0.25">
      <c r="A10" s="199">
        <v>2</v>
      </c>
      <c r="B10" s="156"/>
      <c r="C10" s="201"/>
      <c r="D10" s="403"/>
      <c r="E10" s="432" t="s">
        <v>176</v>
      </c>
      <c r="F10" s="205"/>
      <c r="G10" s="214"/>
      <c r="H10" s="236" t="str">
        <f>IF(B10="","",F10*G10)</f>
        <v/>
      </c>
      <c r="I10" s="214"/>
      <c r="J10" s="390" t="str">
        <f>IF(B10="","",SUM(H10:I11))</f>
        <v/>
      </c>
      <c r="K10" s="386"/>
      <c r="L10" s="393"/>
      <c r="M10" s="214"/>
      <c r="N10" s="375" t="str">
        <f>IF(B10="","",IF(H10&lt;22000,"",ROUND(H10*1.91%,0)))</f>
        <v/>
      </c>
      <c r="O10" s="395" t="str">
        <f>IF(B10="","",SUM(L10:N11))</f>
        <v/>
      </c>
      <c r="P10" s="396"/>
      <c r="Q10" s="399" t="str">
        <f>IF(B10="","",H10+I10-O10)</f>
        <v/>
      </c>
      <c r="R10" s="401"/>
      <c r="S10" s="391"/>
    </row>
    <row r="11" spans="1:21" ht="40.5" customHeight="1" x14ac:dyDescent="0.25">
      <c r="A11" s="200"/>
      <c r="B11" s="131"/>
      <c r="C11" s="202"/>
      <c r="D11" s="373"/>
      <c r="E11" s="200"/>
      <c r="F11" s="206"/>
      <c r="G11" s="192"/>
      <c r="H11" s="237"/>
      <c r="I11" s="192"/>
      <c r="J11" s="384"/>
      <c r="K11" s="386"/>
      <c r="L11" s="394"/>
      <c r="M11" s="192"/>
      <c r="N11" s="376"/>
      <c r="O11" s="397"/>
      <c r="P11" s="398"/>
      <c r="Q11" s="400"/>
      <c r="R11" s="402"/>
      <c r="S11" s="392"/>
    </row>
    <row r="12" spans="1:21" ht="40.5" customHeight="1" x14ac:dyDescent="0.25">
      <c r="A12" s="199">
        <v>3</v>
      </c>
      <c r="B12" s="157"/>
      <c r="C12" s="201"/>
      <c r="D12" s="403"/>
      <c r="E12" s="432" t="s">
        <v>176</v>
      </c>
      <c r="F12" s="205"/>
      <c r="G12" s="214"/>
      <c r="H12" s="236" t="str">
        <f>IF(B12="","",F12*G12)</f>
        <v/>
      </c>
      <c r="I12" s="214"/>
      <c r="J12" s="409" t="str">
        <f>IF(B12="","",SUM(H12:I13))</f>
        <v/>
      </c>
      <c r="K12" s="386"/>
      <c r="L12" s="393"/>
      <c r="M12" s="214"/>
      <c r="N12" s="375" t="str">
        <f>IF(B12="","",IF(H12&lt;22000,"",ROUND(H12*1.91%,0)))</f>
        <v/>
      </c>
      <c r="O12" s="379" t="str">
        <f>IF(B12="","",SUM(L12:N13))</f>
        <v/>
      </c>
      <c r="P12" s="380"/>
      <c r="Q12" s="399" t="str">
        <f>IF(B12="","",H12+I12-O12)</f>
        <v/>
      </c>
      <c r="R12" s="401"/>
      <c r="S12" s="391"/>
    </row>
    <row r="13" spans="1:21" ht="40.5" customHeight="1" x14ac:dyDescent="0.25">
      <c r="A13" s="200"/>
      <c r="B13" s="88"/>
      <c r="C13" s="202"/>
      <c r="D13" s="373"/>
      <c r="E13" s="200"/>
      <c r="F13" s="206"/>
      <c r="G13" s="192"/>
      <c r="H13" s="237"/>
      <c r="I13" s="192"/>
      <c r="J13" s="409"/>
      <c r="K13" s="386"/>
      <c r="L13" s="394"/>
      <c r="M13" s="192"/>
      <c r="N13" s="376"/>
      <c r="O13" s="379"/>
      <c r="P13" s="380"/>
      <c r="Q13" s="400"/>
      <c r="R13" s="402"/>
      <c r="S13" s="392"/>
    </row>
    <row r="14" spans="1:21" ht="40.5" customHeight="1" x14ac:dyDescent="0.25">
      <c r="A14" s="199">
        <v>4</v>
      </c>
      <c r="B14" s="156"/>
      <c r="C14" s="201"/>
      <c r="D14" s="403"/>
      <c r="E14" s="433" t="s">
        <v>176</v>
      </c>
      <c r="F14" s="205"/>
      <c r="G14" s="214"/>
      <c r="H14" s="265" t="str">
        <f>IF(B14="","",F14*G14)</f>
        <v/>
      </c>
      <c r="I14" s="214"/>
      <c r="J14" s="390" t="str">
        <f>IF(B14="","",SUM(H14:I15))</f>
        <v/>
      </c>
      <c r="K14" s="386"/>
      <c r="L14" s="393"/>
      <c r="M14" s="214"/>
      <c r="N14" s="375" t="str">
        <f>IF(B14="","",IF(H14&lt;22000,"",ROUND(H14*1.91%,0)))</f>
        <v/>
      </c>
      <c r="O14" s="395" t="str">
        <f>IF(B14="","",SUM(L14:N15))</f>
        <v/>
      </c>
      <c r="P14" s="396"/>
      <c r="Q14" s="414" t="str">
        <f>IF(B14="","",H14+I14-O14)</f>
        <v/>
      </c>
      <c r="R14" s="401"/>
      <c r="S14" s="391"/>
    </row>
    <row r="15" spans="1:21" ht="40.5" customHeight="1" thickBot="1" x14ac:dyDescent="0.3">
      <c r="A15" s="301"/>
      <c r="B15" s="132"/>
      <c r="C15" s="302"/>
      <c r="D15" s="407"/>
      <c r="E15" s="301"/>
      <c r="F15" s="315"/>
      <c r="G15" s="215"/>
      <c r="H15" s="266"/>
      <c r="I15" s="215"/>
      <c r="J15" s="427"/>
      <c r="K15" s="387"/>
      <c r="L15" s="428"/>
      <c r="M15" s="215"/>
      <c r="N15" s="376"/>
      <c r="O15" s="429"/>
      <c r="P15" s="430"/>
      <c r="Q15" s="414"/>
      <c r="R15" s="415"/>
      <c r="S15" s="416"/>
    </row>
    <row r="16" spans="1:21" ht="30.75" customHeight="1" thickTop="1" thickBot="1" x14ac:dyDescent="0.3">
      <c r="A16" s="134"/>
      <c r="B16" s="135"/>
      <c r="C16" s="158"/>
      <c r="D16" s="159" t="s">
        <v>164</v>
      </c>
      <c r="E16" s="134"/>
      <c r="F16" s="160"/>
      <c r="G16" s="180"/>
      <c r="H16" s="181" t="str">
        <f t="shared" ref="H16:I16" si="0">IF(SUM(H8:H15)=0,"",SUM(H8:H15))</f>
        <v/>
      </c>
      <c r="I16" s="179" t="str">
        <f t="shared" si="0"/>
        <v/>
      </c>
      <c r="J16" s="162" t="str">
        <f>IF(SUM(J8:J15)=0,"",SUM(J8:J15))</f>
        <v/>
      </c>
      <c r="K16" s="163" t="str">
        <f>IF(H16="","",ROUND(H16*2.11%,0))</f>
        <v/>
      </c>
      <c r="L16" s="161" t="str">
        <f t="shared" ref="L16:N16" si="1">IF(SUM(L8:L15)=0,"",SUM(L8:L15))</f>
        <v/>
      </c>
      <c r="M16" s="164" t="str">
        <f t="shared" si="1"/>
        <v/>
      </c>
      <c r="N16" s="165" t="str">
        <f t="shared" si="1"/>
        <v/>
      </c>
      <c r="O16" s="417" t="str">
        <f>IF(SUM(O8:P15)=0,"",SUM(O8:P15))</f>
        <v/>
      </c>
      <c r="P16" s="418"/>
      <c r="Q16" s="166"/>
      <c r="R16" s="167"/>
      <c r="S16" s="168"/>
    </row>
    <row r="17" spans="1:19" ht="60" customHeight="1" thickBot="1" x14ac:dyDescent="0.3">
      <c r="A17" s="169"/>
      <c r="B17" s="170"/>
      <c r="C17" s="171" t="s">
        <v>165</v>
      </c>
      <c r="D17" s="106" t="s">
        <v>166</v>
      </c>
      <c r="E17" s="419">
        <f>J17</f>
        <v>0</v>
      </c>
      <c r="F17" s="420"/>
      <c r="G17" s="420"/>
      <c r="H17" s="420"/>
      <c r="I17" s="172" t="s">
        <v>167</v>
      </c>
      <c r="J17" s="421">
        <f>SUM(J16,K16)</f>
        <v>0</v>
      </c>
      <c r="K17" s="422"/>
      <c r="L17" s="423">
        <f>Q17</f>
        <v>0</v>
      </c>
      <c r="M17" s="424"/>
      <c r="N17" s="424"/>
      <c r="O17" s="425" t="s">
        <v>167</v>
      </c>
      <c r="P17" s="426"/>
      <c r="Q17" s="173">
        <f>SUM(Q8:Q15)</f>
        <v>0</v>
      </c>
      <c r="R17" s="174"/>
      <c r="S17" s="175"/>
    </row>
    <row r="18" spans="1:19" ht="16.5" thickBot="1" x14ac:dyDescent="0.3"/>
    <row r="19" spans="1:19" ht="30.75" customHeight="1" x14ac:dyDescent="0.25">
      <c r="A19" s="242" t="s">
        <v>168</v>
      </c>
      <c r="B19" s="219"/>
      <c r="C19" s="219" t="s">
        <v>169</v>
      </c>
      <c r="D19" s="243"/>
      <c r="E19" s="219" t="s">
        <v>170</v>
      </c>
      <c r="F19" s="219"/>
      <c r="G19" s="219"/>
      <c r="H19" s="219"/>
      <c r="I19" s="410" t="s">
        <v>171</v>
      </c>
      <c r="J19" s="411"/>
      <c r="K19" s="411"/>
      <c r="L19" s="410" t="s">
        <v>172</v>
      </c>
      <c r="M19" s="411"/>
      <c r="N19" s="411"/>
      <c r="O19" s="412"/>
      <c r="P19" s="411" t="s">
        <v>173</v>
      </c>
      <c r="Q19" s="411"/>
      <c r="R19" s="411"/>
      <c r="S19" s="413"/>
    </row>
    <row r="20" spans="1:19" ht="40.5" customHeight="1" x14ac:dyDescent="0.25">
      <c r="A20" s="54"/>
      <c r="B20" s="28"/>
      <c r="C20" s="27"/>
      <c r="D20" s="176"/>
      <c r="E20" s="177" t="s">
        <v>174</v>
      </c>
      <c r="F20" s="28"/>
      <c r="G20" s="28"/>
      <c r="H20" s="28"/>
      <c r="I20" s="27"/>
      <c r="J20" s="28"/>
      <c r="K20" s="28"/>
      <c r="L20" s="27"/>
      <c r="M20" s="28"/>
      <c r="N20" s="28"/>
      <c r="O20" s="29"/>
      <c r="P20" s="28"/>
      <c r="Q20" s="28"/>
      <c r="R20" s="28"/>
      <c r="S20" s="55"/>
    </row>
    <row r="21" spans="1:19" ht="40.5" customHeight="1" thickBot="1" x14ac:dyDescent="0.3">
      <c r="A21" s="56"/>
      <c r="B21" s="40"/>
      <c r="C21" s="57"/>
      <c r="D21" s="136"/>
      <c r="E21" s="178" t="s">
        <v>175</v>
      </c>
      <c r="F21" s="40"/>
      <c r="G21" s="40"/>
      <c r="H21" s="40"/>
      <c r="I21" s="57"/>
      <c r="J21" s="40"/>
      <c r="K21" s="40"/>
      <c r="L21" s="57"/>
      <c r="M21" s="40"/>
      <c r="N21" s="40"/>
      <c r="O21" s="41"/>
      <c r="P21" s="40"/>
      <c r="Q21" s="40"/>
      <c r="R21" s="40"/>
      <c r="S21" s="58"/>
    </row>
    <row r="22" spans="1:19" s="30" customFormat="1" ht="50.25" customHeight="1" x14ac:dyDescent="0.25">
      <c r="A22" s="111"/>
      <c r="B22" s="112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s="80" customFormat="1" ht="57" customHeight="1" x14ac:dyDescent="0.25"/>
  </sheetData>
  <mergeCells count="98">
    <mergeCell ref="P19:S19"/>
    <mergeCell ref="A12:A13"/>
    <mergeCell ref="C12:C13"/>
    <mergeCell ref="D12:D13"/>
    <mergeCell ref="E12:E13"/>
    <mergeCell ref="F12:F13"/>
    <mergeCell ref="G12:G13"/>
    <mergeCell ref="H12:H13"/>
    <mergeCell ref="I12:I13"/>
    <mergeCell ref="S14:S15"/>
    <mergeCell ref="O16:P16"/>
    <mergeCell ref="L17:N17"/>
    <mergeCell ref="O17:P17"/>
    <mergeCell ref="A19:B19"/>
    <mergeCell ref="C19:D19"/>
    <mergeCell ref="E19:H19"/>
    <mergeCell ref="E17:H17"/>
    <mergeCell ref="J17:K17"/>
    <mergeCell ref="G14:G15"/>
    <mergeCell ref="H14:H15"/>
    <mergeCell ref="I14:I15"/>
    <mergeCell ref="E14:E15"/>
    <mergeCell ref="L19:O19"/>
    <mergeCell ref="J14:J15"/>
    <mergeCell ref="L14:L15"/>
    <mergeCell ref="M14:M15"/>
    <mergeCell ref="N14:N15"/>
    <mergeCell ref="O14:P15"/>
    <mergeCell ref="I19:K19"/>
    <mergeCell ref="K8:K15"/>
    <mergeCell ref="A14:A15"/>
    <mergeCell ref="H10:H11"/>
    <mergeCell ref="I10:I11"/>
    <mergeCell ref="C8:C9"/>
    <mergeCell ref="D8:D9"/>
    <mergeCell ref="E8:E9"/>
    <mergeCell ref="A8:A9"/>
    <mergeCell ref="F8:F9"/>
    <mergeCell ref="G8:G9"/>
    <mergeCell ref="H8:H9"/>
    <mergeCell ref="I8:I9"/>
    <mergeCell ref="J8:J9"/>
    <mergeCell ref="F14:F15"/>
    <mergeCell ref="C14:C15"/>
    <mergeCell ref="D14:D15"/>
    <mergeCell ref="C10:C11"/>
    <mergeCell ref="D10:D11"/>
    <mergeCell ref="E10:E11"/>
    <mergeCell ref="F10:F11"/>
    <mergeCell ref="G10:G11"/>
    <mergeCell ref="Q10:Q11"/>
    <mergeCell ref="R10:R11"/>
    <mergeCell ref="N12:N13"/>
    <mergeCell ref="O12:P13"/>
    <mergeCell ref="N10:N11"/>
    <mergeCell ref="Q12:Q13"/>
    <mergeCell ref="R12:R13"/>
    <mergeCell ref="S12:S13"/>
    <mergeCell ref="L12:L13"/>
    <mergeCell ref="M12:M13"/>
    <mergeCell ref="Q3:S3"/>
    <mergeCell ref="A10:A11"/>
    <mergeCell ref="Q14:Q15"/>
    <mergeCell ref="R14:R15"/>
    <mergeCell ref="Q8:Q9"/>
    <mergeCell ref="R8:R9"/>
    <mergeCell ref="J10:J11"/>
    <mergeCell ref="J12:J13"/>
    <mergeCell ref="S8:S9"/>
    <mergeCell ref="L8:L9"/>
    <mergeCell ref="M8:M9"/>
    <mergeCell ref="N8:N9"/>
    <mergeCell ref="O8:P9"/>
    <mergeCell ref="S10:S11"/>
    <mergeCell ref="L10:L11"/>
    <mergeCell ref="M10:M11"/>
    <mergeCell ref="Q4:Q7"/>
    <mergeCell ref="R4:R7"/>
    <mergeCell ref="S4:S7"/>
    <mergeCell ref="L5:L7"/>
    <mergeCell ref="M5:M7"/>
    <mergeCell ref="N5:N7"/>
    <mergeCell ref="A3:C3"/>
    <mergeCell ref="O10:P11"/>
    <mergeCell ref="A1:S1"/>
    <mergeCell ref="E2:G2"/>
    <mergeCell ref="A4:A7"/>
    <mergeCell ref="B4:B5"/>
    <mergeCell ref="C4:C7"/>
    <mergeCell ref="D4:D7"/>
    <mergeCell ref="O5:P7"/>
    <mergeCell ref="L4:P4"/>
    <mergeCell ref="I6:I7"/>
    <mergeCell ref="E6:H6"/>
    <mergeCell ref="K5:K7"/>
    <mergeCell ref="E5:J5"/>
    <mergeCell ref="J6:J7"/>
    <mergeCell ref="B6:B7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0" fitToHeight="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sqref="A1:Q1"/>
    </sheetView>
  </sheetViews>
  <sheetFormatPr defaultColWidth="9" defaultRowHeight="15.75" x14ac:dyDescent="0.25"/>
  <cols>
    <col min="1" max="1" width="4.625" style="24" customWidth="1"/>
    <col min="2" max="2" width="8.625" style="24" customWidth="1"/>
    <col min="3" max="3" width="12.625" style="24" customWidth="1"/>
    <col min="4" max="4" width="10.625" style="24" customWidth="1"/>
    <col min="5" max="5" width="9" style="24" hidden="1" customWidth="1"/>
    <col min="6" max="6" width="14.625" style="24" customWidth="1"/>
    <col min="7" max="7" width="19.625" style="24" customWidth="1"/>
    <col min="8" max="9" width="5.625" style="24" customWidth="1"/>
    <col min="10" max="10" width="8.625" style="24" customWidth="1"/>
    <col min="11" max="11" width="11.625" style="24" customWidth="1"/>
    <col min="12" max="13" width="8.125" style="24" customWidth="1"/>
    <col min="14" max="14" width="9.625" style="24" customWidth="1"/>
    <col min="15" max="17" width="8.625" style="24" customWidth="1"/>
    <col min="18" max="16384" width="9" style="24"/>
  </cols>
  <sheetData>
    <row r="1" spans="1:19" s="59" customFormat="1" ht="51" customHeight="1" x14ac:dyDescent="0.25">
      <c r="A1" s="316" t="s">
        <v>61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1:19" s="67" customFormat="1" ht="54" customHeight="1" x14ac:dyDescent="0.4">
      <c r="A2" s="32"/>
      <c r="B2" s="62"/>
      <c r="C2" s="62"/>
      <c r="D2" s="32"/>
      <c r="E2" s="32"/>
      <c r="F2" s="63"/>
      <c r="G2" s="64">
        <v>106</v>
      </c>
      <c r="H2" s="443" t="s">
        <v>62</v>
      </c>
      <c r="I2" s="443"/>
      <c r="J2" s="65">
        <v>3</v>
      </c>
      <c r="K2" s="66" t="s">
        <v>63</v>
      </c>
      <c r="M2" s="32"/>
      <c r="N2" s="62"/>
      <c r="O2" s="68"/>
      <c r="P2" s="68"/>
      <c r="Q2" s="68"/>
    </row>
    <row r="3" spans="1:19" s="61" customFormat="1" ht="45" customHeight="1" thickBot="1" x14ac:dyDescent="0.4">
      <c r="A3" s="78" t="s">
        <v>64</v>
      </c>
      <c r="B3" s="78"/>
      <c r="C3" s="78"/>
      <c r="D3" s="64" t="s">
        <v>87</v>
      </c>
      <c r="E3" s="33"/>
      <c r="G3" s="34"/>
      <c r="H3" s="33"/>
      <c r="I3" s="33"/>
      <c r="J3" s="33"/>
      <c r="K3" s="33"/>
      <c r="L3" s="33"/>
      <c r="N3" s="33"/>
      <c r="O3" s="33"/>
      <c r="P3" s="76" t="s">
        <v>84</v>
      </c>
      <c r="Q3" s="77" t="s">
        <v>85</v>
      </c>
      <c r="S3" s="60"/>
    </row>
    <row r="4" spans="1:19" ht="81.75" customHeight="1" thickBot="1" x14ac:dyDescent="0.3">
      <c r="A4" s="69" t="s">
        <v>66</v>
      </c>
      <c r="B4" s="70" t="s">
        <v>67</v>
      </c>
      <c r="C4" s="71" t="s">
        <v>68</v>
      </c>
      <c r="D4" s="70" t="s">
        <v>69</v>
      </c>
      <c r="F4" s="70" t="s">
        <v>70</v>
      </c>
      <c r="G4" s="70" t="s">
        <v>71</v>
      </c>
      <c r="H4" s="70" t="s">
        <v>72</v>
      </c>
      <c r="I4" s="70" t="s">
        <v>73</v>
      </c>
      <c r="J4" s="70" t="s">
        <v>74</v>
      </c>
      <c r="K4" s="70" t="s">
        <v>75</v>
      </c>
      <c r="L4" s="70" t="s">
        <v>76</v>
      </c>
      <c r="M4" s="70" t="s">
        <v>77</v>
      </c>
      <c r="N4" s="70" t="s">
        <v>78</v>
      </c>
      <c r="O4" s="70" t="s">
        <v>79</v>
      </c>
      <c r="P4" s="70" t="s">
        <v>80</v>
      </c>
      <c r="Q4" s="72" t="s">
        <v>81</v>
      </c>
    </row>
    <row r="5" spans="1:19" ht="75" customHeight="1" x14ac:dyDescent="0.25">
      <c r="A5" s="45">
        <v>50</v>
      </c>
      <c r="B5" s="25" t="s">
        <v>54</v>
      </c>
      <c r="C5" s="50" t="s">
        <v>35</v>
      </c>
      <c r="D5" s="51" t="s">
        <v>43</v>
      </c>
      <c r="F5" s="46" t="s">
        <v>55</v>
      </c>
      <c r="G5" s="47" t="s">
        <v>56</v>
      </c>
      <c r="H5" s="25" t="s">
        <v>57</v>
      </c>
      <c r="I5" s="25">
        <v>8</v>
      </c>
      <c r="J5" s="48">
        <v>1600</v>
      </c>
      <c r="K5" s="48">
        <f>I5*J5</f>
        <v>12800</v>
      </c>
      <c r="L5" s="48">
        <v>0</v>
      </c>
      <c r="M5" s="48">
        <v>0</v>
      </c>
      <c r="N5" s="48">
        <f>K5-L5-M5</f>
        <v>12800</v>
      </c>
      <c r="O5" s="48">
        <f>K5*1.91%</f>
        <v>244.48</v>
      </c>
      <c r="P5" s="25"/>
      <c r="Q5" s="49" t="s">
        <v>58</v>
      </c>
    </row>
    <row r="6" spans="1:19" ht="75" customHeight="1" thickBot="1" x14ac:dyDescent="0.3">
      <c r="A6" s="38"/>
      <c r="B6" s="26"/>
      <c r="C6" s="26"/>
      <c r="D6" s="82" t="s">
        <v>43</v>
      </c>
      <c r="E6" s="25" t="s">
        <v>59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39"/>
    </row>
    <row r="7" spans="1:19" ht="45" customHeight="1" thickTop="1" thickBot="1" x14ac:dyDescent="0.3">
      <c r="A7" s="444" t="s">
        <v>65</v>
      </c>
      <c r="B7" s="445"/>
      <c r="C7" s="445"/>
      <c r="D7" s="73" t="s">
        <v>82</v>
      </c>
      <c r="E7" s="40"/>
      <c r="F7" s="451">
        <f>M7</f>
        <v>12800</v>
      </c>
      <c r="G7" s="451"/>
      <c r="H7" s="452" t="s">
        <v>83</v>
      </c>
      <c r="I7" s="452"/>
      <c r="J7" s="40"/>
      <c r="K7" s="40"/>
      <c r="L7" s="41"/>
      <c r="M7" s="446">
        <f>SUM(N5:N6)</f>
        <v>12800</v>
      </c>
      <c r="N7" s="447"/>
      <c r="O7" s="42">
        <f>SUM(O5:O6)</f>
        <v>244.48</v>
      </c>
      <c r="P7" s="43"/>
      <c r="Q7" s="44"/>
    </row>
    <row r="8" spans="1:19" ht="16.5" thickBot="1" x14ac:dyDescent="0.3"/>
    <row r="9" spans="1:19" ht="24" customHeight="1" x14ac:dyDescent="0.25">
      <c r="A9" s="448" t="s">
        <v>45</v>
      </c>
      <c r="B9" s="440"/>
      <c r="C9" s="441"/>
      <c r="D9" s="438" t="s">
        <v>46</v>
      </c>
      <c r="E9" s="442"/>
      <c r="F9" s="439"/>
      <c r="G9" s="438" t="s">
        <v>50</v>
      </c>
      <c r="H9" s="439"/>
      <c r="I9" s="438" t="s">
        <v>47</v>
      </c>
      <c r="J9" s="440"/>
      <c r="K9" s="441"/>
      <c r="L9" s="438" t="s">
        <v>48</v>
      </c>
      <c r="M9" s="440"/>
      <c r="N9" s="441"/>
      <c r="O9" s="449" t="s">
        <v>49</v>
      </c>
      <c r="P9" s="449"/>
      <c r="Q9" s="450"/>
    </row>
    <row r="10" spans="1:19" ht="30" customHeight="1" x14ac:dyDescent="0.25">
      <c r="A10" s="54"/>
      <c r="B10" s="28"/>
      <c r="C10" s="29"/>
      <c r="D10" s="27"/>
      <c r="E10" s="28"/>
      <c r="F10" s="29"/>
      <c r="G10" s="434" t="s">
        <v>52</v>
      </c>
      <c r="H10" s="435"/>
      <c r="I10" s="27"/>
      <c r="J10" s="28"/>
      <c r="K10" s="29"/>
      <c r="L10" s="27"/>
      <c r="M10" s="28"/>
      <c r="N10" s="29"/>
      <c r="O10" s="27"/>
      <c r="P10" s="28"/>
      <c r="Q10" s="55"/>
    </row>
    <row r="11" spans="1:19" ht="30" customHeight="1" thickBot="1" x14ac:dyDescent="0.3">
      <c r="A11" s="56"/>
      <c r="B11" s="40"/>
      <c r="C11" s="41"/>
      <c r="D11" s="57"/>
      <c r="E11" s="40"/>
      <c r="F11" s="41"/>
      <c r="G11" s="436" t="s">
        <v>53</v>
      </c>
      <c r="H11" s="437"/>
      <c r="I11" s="57"/>
      <c r="J11" s="40"/>
      <c r="K11" s="41"/>
      <c r="L11" s="57"/>
      <c r="M11" s="40"/>
      <c r="N11" s="41"/>
      <c r="O11" s="57"/>
      <c r="P11" s="40"/>
      <c r="Q11" s="58"/>
    </row>
    <row r="12" spans="1:19" ht="42.75" customHeight="1" x14ac:dyDescent="0.25">
      <c r="A12" s="53" t="s">
        <v>51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9" s="30" customFormat="1" ht="83.25" customHeight="1" x14ac:dyDescent="0.25">
      <c r="A13" s="30">
        <v>4</v>
      </c>
      <c r="B13" s="79">
        <v>8</v>
      </c>
      <c r="C13" s="30">
        <v>12</v>
      </c>
      <c r="D13" s="30">
        <v>10</v>
      </c>
      <c r="F13" s="30">
        <v>14</v>
      </c>
      <c r="G13" s="30">
        <v>19</v>
      </c>
      <c r="H13" s="30">
        <v>5</v>
      </c>
      <c r="I13" s="30">
        <v>5</v>
      </c>
      <c r="J13" s="30">
        <v>8</v>
      </c>
      <c r="K13" s="30">
        <v>11</v>
      </c>
      <c r="L13" s="30">
        <v>7.5</v>
      </c>
      <c r="M13" s="30">
        <v>7.5</v>
      </c>
      <c r="N13" s="30">
        <v>9</v>
      </c>
      <c r="O13" s="30">
        <v>8</v>
      </c>
      <c r="P13" s="30">
        <v>8</v>
      </c>
      <c r="Q13" s="30">
        <v>8</v>
      </c>
    </row>
    <row r="14" spans="1:19" s="80" customFormat="1" ht="101.25" customHeight="1" x14ac:dyDescent="0.25">
      <c r="Q14" s="80">
        <f>SUM(A13:Q13)</f>
        <v>144</v>
      </c>
    </row>
    <row r="15" spans="1:19" s="59" customFormat="1" ht="51" customHeight="1" x14ac:dyDescent="0.25">
      <c r="A15" s="316" t="s">
        <v>60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</row>
    <row r="16" spans="1:19" s="67" customFormat="1" ht="54" customHeight="1" x14ac:dyDescent="0.4">
      <c r="A16" s="32"/>
      <c r="B16" s="62"/>
      <c r="C16" s="62"/>
      <c r="D16" s="32"/>
      <c r="E16" s="32"/>
      <c r="F16" s="63"/>
      <c r="G16" s="64">
        <f>G2</f>
        <v>106</v>
      </c>
      <c r="H16" s="443" t="s">
        <v>62</v>
      </c>
      <c r="I16" s="443"/>
      <c r="J16" s="65">
        <f>J2</f>
        <v>3</v>
      </c>
      <c r="K16" s="66" t="s">
        <v>63</v>
      </c>
      <c r="M16" s="32"/>
      <c r="N16" s="62"/>
      <c r="O16" s="68"/>
      <c r="P16" s="68"/>
      <c r="Q16" s="68"/>
    </row>
    <row r="17" spans="1:19" s="61" customFormat="1" ht="45" customHeight="1" thickBot="1" x14ac:dyDescent="0.4">
      <c r="A17" s="78" t="s">
        <v>64</v>
      </c>
      <c r="B17" s="78"/>
      <c r="C17" s="78"/>
      <c r="D17" s="64" t="s">
        <v>87</v>
      </c>
      <c r="E17" s="33"/>
      <c r="G17" s="34"/>
      <c r="H17" s="33"/>
      <c r="I17" s="33"/>
      <c r="J17" s="33"/>
      <c r="K17" s="33"/>
      <c r="L17" s="33"/>
      <c r="M17" s="75"/>
      <c r="N17" s="33"/>
      <c r="O17" s="33"/>
      <c r="P17" s="76" t="s">
        <v>84</v>
      </c>
      <c r="Q17" s="77" t="s">
        <v>86</v>
      </c>
      <c r="S17" s="60"/>
    </row>
    <row r="18" spans="1:19" ht="81" customHeight="1" thickBot="1" x14ac:dyDescent="0.3">
      <c r="A18" s="69" t="s">
        <v>66</v>
      </c>
      <c r="B18" s="70" t="s">
        <v>67</v>
      </c>
      <c r="C18" s="71" t="s">
        <v>68</v>
      </c>
      <c r="D18" s="70" t="s">
        <v>69</v>
      </c>
      <c r="F18" s="70" t="s">
        <v>70</v>
      </c>
      <c r="G18" s="70" t="s">
        <v>71</v>
      </c>
      <c r="H18" s="70" t="s">
        <v>72</v>
      </c>
      <c r="I18" s="70" t="s">
        <v>73</v>
      </c>
      <c r="J18" s="70" t="s">
        <v>74</v>
      </c>
      <c r="K18" s="70" t="s">
        <v>75</v>
      </c>
      <c r="L18" s="70" t="s">
        <v>76</v>
      </c>
      <c r="M18" s="70" t="s">
        <v>77</v>
      </c>
      <c r="N18" s="70" t="s">
        <v>78</v>
      </c>
      <c r="O18" s="70" t="s">
        <v>79</v>
      </c>
      <c r="P18" s="70" t="s">
        <v>80</v>
      </c>
      <c r="Q18" s="72" t="s">
        <v>81</v>
      </c>
    </row>
    <row r="19" spans="1:19" ht="60" customHeight="1" x14ac:dyDescent="0.25">
      <c r="A19" s="45">
        <v>50</v>
      </c>
      <c r="B19" s="25" t="s">
        <v>54</v>
      </c>
      <c r="C19" s="50" t="s">
        <v>35</v>
      </c>
      <c r="D19" s="81" t="s">
        <v>43</v>
      </c>
      <c r="E19" s="35"/>
      <c r="F19" s="52" t="s">
        <v>55</v>
      </c>
      <c r="G19" s="74" t="s">
        <v>56</v>
      </c>
      <c r="H19" s="25" t="s">
        <v>57</v>
      </c>
      <c r="I19" s="25">
        <v>8</v>
      </c>
      <c r="J19" s="48">
        <v>1600</v>
      </c>
      <c r="K19" s="48">
        <f>I19*J19</f>
        <v>12800</v>
      </c>
      <c r="L19" s="48">
        <v>0</v>
      </c>
      <c r="M19" s="48">
        <v>0</v>
      </c>
      <c r="N19" s="48">
        <f>K19-L19-M19</f>
        <v>12800</v>
      </c>
      <c r="O19" s="48">
        <f>K19*1.91%</f>
        <v>244.48</v>
      </c>
      <c r="P19" s="25"/>
      <c r="Q19" s="49" t="s">
        <v>58</v>
      </c>
    </row>
    <row r="20" spans="1:19" ht="60" customHeight="1" thickBot="1" x14ac:dyDescent="0.3">
      <c r="A20" s="38"/>
      <c r="B20" s="26"/>
      <c r="C20" s="26"/>
      <c r="D20" s="82"/>
      <c r="E20" s="25" t="s">
        <v>59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39"/>
    </row>
    <row r="21" spans="1:19" ht="45" customHeight="1" thickTop="1" thickBot="1" x14ac:dyDescent="0.3">
      <c r="A21" s="453" t="s">
        <v>44</v>
      </c>
      <c r="B21" s="454"/>
      <c r="C21" s="454"/>
      <c r="D21" s="73" t="s">
        <v>82</v>
      </c>
      <c r="E21" s="40"/>
      <c r="F21" s="451">
        <f>M21</f>
        <v>12800</v>
      </c>
      <c r="G21" s="451"/>
      <c r="H21" s="452" t="s">
        <v>83</v>
      </c>
      <c r="I21" s="452"/>
      <c r="J21" s="40"/>
      <c r="K21" s="40"/>
      <c r="L21" s="41"/>
      <c r="M21" s="446">
        <f>SUM(N19:N20)</f>
        <v>12800</v>
      </c>
      <c r="N21" s="447"/>
      <c r="O21" s="42">
        <f>SUM(O19:O20)</f>
        <v>244.48</v>
      </c>
      <c r="P21" s="43"/>
      <c r="Q21" s="44"/>
    </row>
    <row r="22" spans="1:19" ht="16.5" thickBot="1" x14ac:dyDescent="0.3"/>
    <row r="23" spans="1:19" ht="24" customHeight="1" x14ac:dyDescent="0.25">
      <c r="A23" s="448" t="s">
        <v>45</v>
      </c>
      <c r="B23" s="440"/>
      <c r="C23" s="441"/>
      <c r="D23" s="438" t="s">
        <v>46</v>
      </c>
      <c r="E23" s="442"/>
      <c r="F23" s="439"/>
      <c r="G23" s="438" t="s">
        <v>50</v>
      </c>
      <c r="H23" s="439"/>
      <c r="I23" s="438" t="s">
        <v>47</v>
      </c>
      <c r="J23" s="440"/>
      <c r="K23" s="441"/>
      <c r="L23" s="438" t="s">
        <v>48</v>
      </c>
      <c r="M23" s="440"/>
      <c r="N23" s="441"/>
      <c r="O23" s="449" t="s">
        <v>49</v>
      </c>
      <c r="P23" s="449"/>
      <c r="Q23" s="450"/>
    </row>
    <row r="24" spans="1:19" ht="30" customHeight="1" x14ac:dyDescent="0.25">
      <c r="A24" s="54"/>
      <c r="B24" s="28"/>
      <c r="C24" s="29"/>
      <c r="D24" s="27"/>
      <c r="E24" s="28"/>
      <c r="F24" s="29"/>
      <c r="G24" s="434" t="s">
        <v>52</v>
      </c>
      <c r="H24" s="435"/>
      <c r="I24" s="27"/>
      <c r="J24" s="28"/>
      <c r="K24" s="29"/>
      <c r="L24" s="27"/>
      <c r="M24" s="28"/>
      <c r="N24" s="29"/>
      <c r="O24" s="27"/>
      <c r="P24" s="28"/>
      <c r="Q24" s="55"/>
    </row>
    <row r="25" spans="1:19" ht="30" customHeight="1" thickBot="1" x14ac:dyDescent="0.3">
      <c r="A25" s="56"/>
      <c r="B25" s="40"/>
      <c r="C25" s="41"/>
      <c r="D25" s="57"/>
      <c r="E25" s="40"/>
      <c r="F25" s="41"/>
      <c r="G25" s="436" t="s">
        <v>53</v>
      </c>
      <c r="H25" s="437"/>
      <c r="I25" s="57"/>
      <c r="J25" s="40"/>
      <c r="K25" s="41"/>
      <c r="L25" s="57"/>
      <c r="M25" s="40"/>
      <c r="N25" s="41"/>
      <c r="O25" s="57"/>
      <c r="P25" s="40"/>
      <c r="Q25" s="58"/>
    </row>
    <row r="26" spans="1:19" ht="42" customHeight="1" x14ac:dyDescent="0.25">
      <c r="A26" s="53" t="s">
        <v>51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9" ht="22.5" customHeight="1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9" ht="22.5" customHeight="1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ht="22.5" customHeight="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9" x14ac:dyDescent="0.25">
      <c r="Q30" s="24" t="e">
        <f>SUM(#REF!)</f>
        <v>#REF!</v>
      </c>
    </row>
  </sheetData>
  <mergeCells count="28">
    <mergeCell ref="G24:H24"/>
    <mergeCell ref="G25:H25"/>
    <mergeCell ref="A23:C23"/>
    <mergeCell ref="D23:F23"/>
    <mergeCell ref="G23:H23"/>
    <mergeCell ref="L23:N23"/>
    <mergeCell ref="O23:Q23"/>
    <mergeCell ref="A15:Q15"/>
    <mergeCell ref="H16:I16"/>
    <mergeCell ref="A21:C21"/>
    <mergeCell ref="F21:G21"/>
    <mergeCell ref="H21:I21"/>
    <mergeCell ref="M21:N21"/>
    <mergeCell ref="I23:K23"/>
    <mergeCell ref="D9:F9"/>
    <mergeCell ref="H2:I2"/>
    <mergeCell ref="A7:C7"/>
    <mergeCell ref="M7:N7"/>
    <mergeCell ref="A1:Q1"/>
    <mergeCell ref="A9:C9"/>
    <mergeCell ref="O9:Q9"/>
    <mergeCell ref="F7:G7"/>
    <mergeCell ref="H7:I7"/>
    <mergeCell ref="G10:H10"/>
    <mergeCell ref="G11:H11"/>
    <mergeCell ref="G9:H9"/>
    <mergeCell ref="I9:K9"/>
    <mergeCell ref="L9:N9"/>
  </mergeCells>
  <phoneticPr fontId="6" type="noConversion"/>
  <dataValidations count="1">
    <dataValidation type="list" allowBlank="1" showInputMessage="1" showErrorMessage="1" sqref="D5:D6 D19:D20">
      <formula1>#REF!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sqref="A1:O1"/>
    </sheetView>
  </sheetViews>
  <sheetFormatPr defaultRowHeight="16.5" x14ac:dyDescent="0.25"/>
  <cols>
    <col min="1" max="1" width="2.875" customWidth="1"/>
    <col min="2" max="2" width="6.375" customWidth="1"/>
    <col min="3" max="3" width="3.75" customWidth="1"/>
    <col min="4" max="4" width="10.5" customWidth="1"/>
    <col min="5" max="5" width="9" hidden="1" customWidth="1"/>
    <col min="6" max="6" width="16.375" customWidth="1"/>
    <col min="7" max="7" width="21.25" customWidth="1"/>
    <col min="8" max="8" width="5.25" customWidth="1"/>
    <col min="9" max="9" width="3" customWidth="1"/>
    <col min="10" max="10" width="9.75" customWidth="1"/>
    <col min="11" max="11" width="10.375" customWidth="1"/>
    <col min="12" max="12" width="5.75" customWidth="1"/>
    <col min="13" max="13" width="7.125" customWidth="1"/>
    <col min="14" max="14" width="9.625" customWidth="1"/>
    <col min="15" max="15" width="7.75" customWidth="1"/>
    <col min="17" max="17" width="8.25" customWidth="1"/>
    <col min="20" max="20" width="9.25" bestFit="1" customWidth="1"/>
  </cols>
  <sheetData>
    <row r="1" spans="1:20" ht="27.75" x14ac:dyDescent="0.4">
      <c r="A1" s="467" t="s">
        <v>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8" t="s">
        <v>1</v>
      </c>
      <c r="Q1" s="468"/>
    </row>
    <row r="2" spans="1:20" ht="21" x14ac:dyDescent="0.3">
      <c r="A2" s="1"/>
      <c r="B2" s="2"/>
      <c r="C2" s="2"/>
      <c r="D2" s="1"/>
      <c r="E2" s="1"/>
      <c r="F2" s="1"/>
      <c r="G2" s="18" t="s">
        <v>2</v>
      </c>
      <c r="H2" s="1">
        <v>106</v>
      </c>
      <c r="I2" s="3" t="s">
        <v>3</v>
      </c>
      <c r="J2" s="1">
        <v>3</v>
      </c>
      <c r="K2" s="4" t="s">
        <v>4</v>
      </c>
      <c r="L2" s="5" t="s">
        <v>5</v>
      </c>
      <c r="M2" s="1"/>
      <c r="N2" s="2"/>
      <c r="O2" s="6"/>
      <c r="P2" s="468"/>
      <c r="Q2" s="468"/>
    </row>
    <row r="3" spans="1:20" ht="21" x14ac:dyDescent="0.15">
      <c r="A3" s="4" t="s">
        <v>31</v>
      </c>
      <c r="B3" s="4"/>
      <c r="C3" s="4"/>
      <c r="D3" s="4"/>
      <c r="E3" s="4"/>
      <c r="F3" s="4"/>
      <c r="G3" s="1"/>
      <c r="H3" s="4"/>
      <c r="I3" s="4"/>
      <c r="J3" s="4"/>
      <c r="K3" s="4"/>
      <c r="L3" s="4"/>
      <c r="M3" s="4"/>
      <c r="N3" s="4"/>
      <c r="O3" s="7"/>
      <c r="P3" s="469"/>
      <c r="Q3" s="469"/>
    </row>
    <row r="4" spans="1:20" ht="81.75" customHeight="1" x14ac:dyDescent="0.25">
      <c r="A4" s="8" t="s">
        <v>6</v>
      </c>
      <c r="B4" s="8" t="s">
        <v>7</v>
      </c>
      <c r="C4" s="8" t="s">
        <v>8</v>
      </c>
      <c r="D4" s="470" t="s">
        <v>9</v>
      </c>
      <c r="E4" s="471"/>
      <c r="F4" s="8" t="s">
        <v>10</v>
      </c>
      <c r="G4" s="8" t="s">
        <v>11</v>
      </c>
      <c r="H4" s="8" t="s">
        <v>30</v>
      </c>
      <c r="I4" s="8" t="s">
        <v>12</v>
      </c>
      <c r="J4" s="8" t="s">
        <v>13</v>
      </c>
      <c r="K4" s="8" t="s">
        <v>14</v>
      </c>
      <c r="L4" s="8" t="s">
        <v>15</v>
      </c>
      <c r="M4" s="22" t="s">
        <v>42</v>
      </c>
      <c r="N4" s="8" t="s">
        <v>17</v>
      </c>
      <c r="O4" s="22" t="s">
        <v>32</v>
      </c>
      <c r="P4" s="8" t="s">
        <v>18</v>
      </c>
      <c r="Q4" s="8" t="s">
        <v>19</v>
      </c>
    </row>
    <row r="5" spans="1:20" ht="102.75" customHeight="1" x14ac:dyDescent="0.25">
      <c r="A5" s="9">
        <v>50</v>
      </c>
      <c r="B5" s="9" t="s">
        <v>34</v>
      </c>
      <c r="C5" s="9">
        <v>2</v>
      </c>
      <c r="D5" s="472" t="s">
        <v>35</v>
      </c>
      <c r="E5" s="473"/>
      <c r="F5" s="12" t="s">
        <v>37</v>
      </c>
      <c r="G5" s="19" t="s">
        <v>36</v>
      </c>
      <c r="H5" s="9" t="s">
        <v>29</v>
      </c>
      <c r="I5" s="9">
        <v>8</v>
      </c>
      <c r="J5" s="13">
        <v>1600</v>
      </c>
      <c r="K5" s="13">
        <f>I5*J5</f>
        <v>12800</v>
      </c>
      <c r="L5" s="9">
        <v>0</v>
      </c>
      <c r="M5" s="9">
        <v>0</v>
      </c>
      <c r="N5" s="13">
        <f>K5-L5-M5</f>
        <v>12800</v>
      </c>
      <c r="O5" s="14">
        <f>K5*1.91%</f>
        <v>244.48</v>
      </c>
      <c r="P5" s="9"/>
      <c r="Q5" s="23" t="s">
        <v>41</v>
      </c>
      <c r="R5" s="16"/>
      <c r="S5" s="16"/>
    </row>
    <row r="6" spans="1:20" x14ac:dyDescent="0.25">
      <c r="A6" s="9"/>
      <c r="B6" s="9"/>
      <c r="C6" s="9"/>
      <c r="D6" s="472"/>
      <c r="E6" s="47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6"/>
      <c r="S6" s="16"/>
      <c r="T6" s="11"/>
    </row>
    <row r="7" spans="1:20" x14ac:dyDescent="0.25">
      <c r="A7" s="462" t="s">
        <v>20</v>
      </c>
      <c r="B7" s="463"/>
      <c r="C7" s="464"/>
      <c r="D7" s="458" t="s">
        <v>38</v>
      </c>
      <c r="E7" s="465"/>
      <c r="F7" s="465"/>
      <c r="G7" s="465"/>
      <c r="H7" s="465"/>
      <c r="I7" s="465"/>
      <c r="J7" s="465"/>
      <c r="K7" s="465"/>
      <c r="L7" s="465"/>
      <c r="M7" s="466">
        <f>SUM(N5:N6)</f>
        <v>12800</v>
      </c>
      <c r="N7" s="466"/>
      <c r="O7" s="10">
        <f>SUM(O5:O6)</f>
        <v>244.48</v>
      </c>
      <c r="P7" s="21"/>
      <c r="Q7" s="21"/>
      <c r="R7" s="16"/>
      <c r="S7" s="16"/>
    </row>
    <row r="8" spans="1:20" x14ac:dyDescent="0.25">
      <c r="A8" s="455" t="s">
        <v>21</v>
      </c>
      <c r="B8" s="455"/>
      <c r="C8" s="455"/>
      <c r="D8" s="455"/>
      <c r="E8" s="455" t="s">
        <v>22</v>
      </c>
      <c r="F8" s="455"/>
      <c r="G8" s="458" t="s">
        <v>23</v>
      </c>
      <c r="H8" s="459"/>
      <c r="I8" s="455" t="s">
        <v>24</v>
      </c>
      <c r="J8" s="455"/>
      <c r="K8" s="455"/>
      <c r="L8" s="455" t="s">
        <v>25</v>
      </c>
      <c r="M8" s="455"/>
      <c r="N8" s="455"/>
      <c r="O8" s="455" t="s">
        <v>26</v>
      </c>
      <c r="P8" s="455"/>
      <c r="Q8" s="455"/>
      <c r="R8" s="16"/>
      <c r="S8" s="16"/>
    </row>
    <row r="9" spans="1:20" x14ac:dyDescent="0.25">
      <c r="A9" s="455"/>
      <c r="B9" s="455"/>
      <c r="C9" s="455"/>
      <c r="D9" s="455"/>
      <c r="E9" s="455"/>
      <c r="F9" s="455"/>
      <c r="G9" s="460" t="s">
        <v>27</v>
      </c>
      <c r="H9" s="461"/>
      <c r="I9" s="455"/>
      <c r="J9" s="455"/>
      <c r="K9" s="455"/>
      <c r="L9" s="455"/>
      <c r="M9" s="455"/>
      <c r="N9" s="455"/>
      <c r="O9" s="455"/>
      <c r="P9" s="455"/>
      <c r="Q9" s="455"/>
      <c r="R9" s="16"/>
      <c r="S9" s="16"/>
    </row>
    <row r="10" spans="1:20" x14ac:dyDescent="0.25">
      <c r="A10" s="455"/>
      <c r="B10" s="455"/>
      <c r="C10" s="455"/>
      <c r="D10" s="455"/>
      <c r="E10" s="455"/>
      <c r="F10" s="455"/>
      <c r="G10" s="456" t="s">
        <v>28</v>
      </c>
      <c r="H10" s="457"/>
      <c r="I10" s="455"/>
      <c r="J10" s="455"/>
      <c r="K10" s="455"/>
      <c r="L10" s="455"/>
      <c r="M10" s="455"/>
      <c r="N10" s="455"/>
      <c r="O10" s="455"/>
      <c r="P10" s="455"/>
      <c r="Q10" s="455"/>
      <c r="R10" s="16"/>
      <c r="S10" s="16"/>
    </row>
    <row r="11" spans="1:20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</sheetData>
  <mergeCells count="21">
    <mergeCell ref="A7:C7"/>
    <mergeCell ref="D7:L7"/>
    <mergeCell ref="M7:N7"/>
    <mergeCell ref="A1:O1"/>
    <mergeCell ref="P1:Q3"/>
    <mergeCell ref="D4:E4"/>
    <mergeCell ref="D5:E5"/>
    <mergeCell ref="D6:E6"/>
    <mergeCell ref="O9:Q10"/>
    <mergeCell ref="G10:H10"/>
    <mergeCell ref="A8:D8"/>
    <mergeCell ref="E8:F8"/>
    <mergeCell ref="G8:H8"/>
    <mergeCell ref="I8:K8"/>
    <mergeCell ref="L8:N8"/>
    <mergeCell ref="O8:Q8"/>
    <mergeCell ref="A9:D10"/>
    <mergeCell ref="E9:F10"/>
    <mergeCell ref="G9:H9"/>
    <mergeCell ref="I9:K10"/>
    <mergeCell ref="L9:N10"/>
  </mergeCells>
  <phoneticPr fontId="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sqref="A1:O1"/>
    </sheetView>
  </sheetViews>
  <sheetFormatPr defaultRowHeight="16.5" x14ac:dyDescent="0.25"/>
  <cols>
    <col min="1" max="1" width="2.875" customWidth="1"/>
    <col min="2" max="2" width="6.375" customWidth="1"/>
    <col min="3" max="3" width="3.75" customWidth="1"/>
    <col min="4" max="4" width="10.5" customWidth="1"/>
    <col min="5" max="5" width="9" hidden="1" customWidth="1"/>
    <col min="6" max="6" width="16.375" customWidth="1"/>
    <col min="7" max="7" width="21.25" customWidth="1"/>
    <col min="8" max="8" width="5.25" customWidth="1"/>
    <col min="9" max="9" width="3" customWidth="1"/>
    <col min="10" max="10" width="9.75" customWidth="1"/>
    <col min="11" max="11" width="10.375" customWidth="1"/>
    <col min="12" max="12" width="5.75" customWidth="1"/>
    <col min="13" max="13" width="5.625" customWidth="1"/>
    <col min="14" max="14" width="9.625" customWidth="1"/>
    <col min="15" max="15" width="7.75" customWidth="1"/>
    <col min="17" max="17" width="9.25" customWidth="1"/>
    <col min="20" max="20" width="9.25" bestFit="1" customWidth="1"/>
  </cols>
  <sheetData>
    <row r="1" spans="1:20" ht="27.75" x14ac:dyDescent="0.4">
      <c r="A1" s="467" t="s">
        <v>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8" t="s">
        <v>1</v>
      </c>
      <c r="Q1" s="468"/>
    </row>
    <row r="2" spans="1:20" ht="21" x14ac:dyDescent="0.3">
      <c r="A2" s="1"/>
      <c r="B2" s="2"/>
      <c r="C2" s="2"/>
      <c r="D2" s="1"/>
      <c r="E2" s="1"/>
      <c r="F2" s="1"/>
      <c r="G2" s="18" t="s">
        <v>2</v>
      </c>
      <c r="H2" s="1">
        <v>106</v>
      </c>
      <c r="I2" s="3" t="s">
        <v>3</v>
      </c>
      <c r="J2" s="1">
        <v>3</v>
      </c>
      <c r="K2" s="4" t="s">
        <v>4</v>
      </c>
      <c r="L2" s="5" t="s">
        <v>5</v>
      </c>
      <c r="M2" s="1"/>
      <c r="N2" s="2"/>
      <c r="O2" s="6"/>
      <c r="P2" s="468"/>
      <c r="Q2" s="468"/>
    </row>
    <row r="3" spans="1:20" ht="21" x14ac:dyDescent="0.15">
      <c r="A3" s="4" t="s">
        <v>31</v>
      </c>
      <c r="B3" s="4"/>
      <c r="C3" s="4"/>
      <c r="D3" s="4"/>
      <c r="E3" s="4"/>
      <c r="F3" s="4"/>
      <c r="G3" s="1"/>
      <c r="H3" s="4"/>
      <c r="I3" s="4"/>
      <c r="J3" s="4"/>
      <c r="K3" s="4"/>
      <c r="L3" s="4"/>
      <c r="M3" s="4"/>
      <c r="N3" s="4"/>
      <c r="O3" s="7"/>
      <c r="P3" s="469"/>
      <c r="Q3" s="469"/>
    </row>
    <row r="4" spans="1:20" ht="68.25" customHeight="1" x14ac:dyDescent="0.25">
      <c r="A4" s="8" t="s">
        <v>6</v>
      </c>
      <c r="B4" s="8" t="s">
        <v>7</v>
      </c>
      <c r="C4" s="8" t="s">
        <v>8</v>
      </c>
      <c r="D4" s="470" t="s">
        <v>9</v>
      </c>
      <c r="E4" s="471"/>
      <c r="F4" s="8" t="s">
        <v>10</v>
      </c>
      <c r="G4" s="8" t="s">
        <v>11</v>
      </c>
      <c r="H4" s="8" t="s">
        <v>30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22" t="s">
        <v>32</v>
      </c>
      <c r="P4" s="8" t="s">
        <v>18</v>
      </c>
      <c r="Q4" s="8" t="s">
        <v>19</v>
      </c>
    </row>
    <row r="5" spans="1:20" ht="102.75" customHeight="1" x14ac:dyDescent="0.25">
      <c r="A5" s="9">
        <v>50</v>
      </c>
      <c r="B5" s="9" t="s">
        <v>34</v>
      </c>
      <c r="C5" s="9">
        <v>2</v>
      </c>
      <c r="D5" s="472" t="s">
        <v>35</v>
      </c>
      <c r="E5" s="473"/>
      <c r="F5" s="12" t="s">
        <v>37</v>
      </c>
      <c r="G5" s="19" t="s">
        <v>36</v>
      </c>
      <c r="H5" s="9" t="s">
        <v>29</v>
      </c>
      <c r="I5" s="9">
        <v>8</v>
      </c>
      <c r="J5" s="13">
        <v>1600</v>
      </c>
      <c r="K5" s="13">
        <f>I5*J5</f>
        <v>12800</v>
      </c>
      <c r="L5" s="9">
        <v>0</v>
      </c>
      <c r="M5" s="9">
        <v>0</v>
      </c>
      <c r="N5" s="13">
        <f>K5-L5-M5</f>
        <v>12800</v>
      </c>
      <c r="O5" s="14">
        <f>K5*1.91%</f>
        <v>244.48</v>
      </c>
      <c r="P5" s="9"/>
      <c r="Q5" s="15" t="s">
        <v>41</v>
      </c>
      <c r="R5" s="16"/>
      <c r="S5" s="16"/>
    </row>
    <row r="6" spans="1:20" ht="82.5" customHeight="1" x14ac:dyDescent="0.25">
      <c r="A6" s="9">
        <v>50</v>
      </c>
      <c r="B6" s="9" t="s">
        <v>34</v>
      </c>
      <c r="C6" s="9">
        <v>2</v>
      </c>
      <c r="D6" s="472" t="s">
        <v>35</v>
      </c>
      <c r="E6" s="473"/>
      <c r="F6" s="12" t="s">
        <v>37</v>
      </c>
      <c r="G6" s="19" t="s">
        <v>36</v>
      </c>
      <c r="H6" s="9" t="s">
        <v>33</v>
      </c>
      <c r="I6" s="9">
        <v>1</v>
      </c>
      <c r="J6" s="20">
        <v>2980</v>
      </c>
      <c r="K6" s="20">
        <v>2980</v>
      </c>
      <c r="L6" s="9"/>
      <c r="M6" s="9"/>
      <c r="N6" s="20">
        <v>2980</v>
      </c>
      <c r="O6" s="9"/>
      <c r="P6" s="9"/>
      <c r="Q6" s="22" t="s">
        <v>40</v>
      </c>
      <c r="R6" s="16"/>
      <c r="S6" s="16"/>
    </row>
    <row r="7" spans="1:20" x14ac:dyDescent="0.25">
      <c r="A7" s="9"/>
      <c r="B7" s="9"/>
      <c r="C7" s="9"/>
      <c r="D7" s="472"/>
      <c r="E7" s="47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6"/>
      <c r="S7" s="16"/>
      <c r="T7" s="11"/>
    </row>
    <row r="8" spans="1:20" x14ac:dyDescent="0.25">
      <c r="A8" s="462" t="s">
        <v>20</v>
      </c>
      <c r="B8" s="463"/>
      <c r="C8" s="464"/>
      <c r="D8" s="458" t="s">
        <v>38</v>
      </c>
      <c r="E8" s="465"/>
      <c r="F8" s="465"/>
      <c r="G8" s="465"/>
      <c r="H8" s="465"/>
      <c r="I8" s="465"/>
      <c r="J8" s="465"/>
      <c r="K8" s="465"/>
      <c r="L8" s="465"/>
      <c r="M8" s="466">
        <f>SUM(N5:N7)</f>
        <v>15780</v>
      </c>
      <c r="N8" s="466"/>
      <c r="O8" s="10">
        <f>SUM(O5:O7)</f>
        <v>244.48</v>
      </c>
      <c r="P8" s="17"/>
      <c r="Q8" s="17"/>
      <c r="R8" s="16"/>
      <c r="S8" s="16"/>
    </row>
    <row r="9" spans="1:20" x14ac:dyDescent="0.25">
      <c r="A9" s="455" t="s">
        <v>21</v>
      </c>
      <c r="B9" s="455"/>
      <c r="C9" s="455"/>
      <c r="D9" s="455"/>
      <c r="E9" s="455" t="s">
        <v>22</v>
      </c>
      <c r="F9" s="455"/>
      <c r="G9" s="458" t="s">
        <v>23</v>
      </c>
      <c r="H9" s="459"/>
      <c r="I9" s="455" t="s">
        <v>24</v>
      </c>
      <c r="J9" s="455"/>
      <c r="K9" s="455"/>
      <c r="L9" s="455" t="s">
        <v>25</v>
      </c>
      <c r="M9" s="455"/>
      <c r="N9" s="455"/>
      <c r="O9" s="455" t="s">
        <v>26</v>
      </c>
      <c r="P9" s="455"/>
      <c r="Q9" s="455"/>
      <c r="R9" s="16"/>
      <c r="S9" s="16"/>
    </row>
    <row r="10" spans="1:20" x14ac:dyDescent="0.25">
      <c r="A10" s="455"/>
      <c r="B10" s="455"/>
      <c r="C10" s="455"/>
      <c r="D10" s="455"/>
      <c r="E10" s="455"/>
      <c r="F10" s="455"/>
      <c r="G10" s="460" t="s">
        <v>27</v>
      </c>
      <c r="H10" s="461"/>
      <c r="I10" s="455"/>
      <c r="J10" s="455"/>
      <c r="K10" s="455"/>
      <c r="L10" s="455"/>
      <c r="M10" s="455"/>
      <c r="N10" s="455"/>
      <c r="O10" s="455"/>
      <c r="P10" s="455"/>
      <c r="Q10" s="455"/>
      <c r="R10" s="16"/>
      <c r="S10" s="16"/>
    </row>
    <row r="11" spans="1:20" x14ac:dyDescent="0.25">
      <c r="A11" s="455"/>
      <c r="B11" s="455"/>
      <c r="C11" s="455"/>
      <c r="D11" s="455"/>
      <c r="E11" s="455"/>
      <c r="F11" s="455"/>
      <c r="G11" s="456" t="s">
        <v>28</v>
      </c>
      <c r="H11" s="457"/>
      <c r="I11" s="455"/>
      <c r="J11" s="455"/>
      <c r="K11" s="455"/>
      <c r="L11" s="455"/>
      <c r="M11" s="455"/>
      <c r="N11" s="455"/>
      <c r="O11" s="455"/>
      <c r="P11" s="455"/>
      <c r="Q11" s="455"/>
      <c r="R11" s="16"/>
      <c r="S11" s="16"/>
    </row>
    <row r="12" spans="1:2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0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</sheetData>
  <mergeCells count="22">
    <mergeCell ref="D7:E7"/>
    <mergeCell ref="A1:O1"/>
    <mergeCell ref="P1:Q3"/>
    <mergeCell ref="D4:E4"/>
    <mergeCell ref="D5:E5"/>
    <mergeCell ref="D6:E6"/>
    <mergeCell ref="A8:C8"/>
    <mergeCell ref="D8:L8"/>
    <mergeCell ref="M8:N8"/>
    <mergeCell ref="A9:D9"/>
    <mergeCell ref="E9:F9"/>
    <mergeCell ref="G9:H9"/>
    <mergeCell ref="I9:K9"/>
    <mergeCell ref="L9:N9"/>
    <mergeCell ref="O9:Q9"/>
    <mergeCell ref="A10:D11"/>
    <mergeCell ref="E10:F11"/>
    <mergeCell ref="G10:H10"/>
    <mergeCell ref="I10:K11"/>
    <mergeCell ref="L10:N11"/>
    <mergeCell ref="O10:Q11"/>
    <mergeCell ref="G11:H11"/>
  </mergeCells>
  <phoneticPr fontId="5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sqref="A1:O1"/>
    </sheetView>
  </sheetViews>
  <sheetFormatPr defaultRowHeight="16.5" x14ac:dyDescent="0.25"/>
  <cols>
    <col min="1" max="1" width="2.875" customWidth="1"/>
    <col min="2" max="2" width="6.375" customWidth="1"/>
    <col min="3" max="3" width="3.75" customWidth="1"/>
    <col min="4" max="4" width="10.5" customWidth="1"/>
    <col min="5" max="5" width="9" hidden="1" customWidth="1"/>
    <col min="6" max="6" width="16.375" customWidth="1"/>
    <col min="7" max="7" width="21.25" customWidth="1"/>
    <col min="8" max="8" width="5.25" customWidth="1"/>
    <col min="9" max="9" width="3" customWidth="1"/>
    <col min="10" max="10" width="9.75" customWidth="1"/>
    <col min="11" max="11" width="10.375" customWidth="1"/>
    <col min="12" max="12" width="5.75" customWidth="1"/>
    <col min="13" max="13" width="5.625" customWidth="1"/>
    <col min="14" max="14" width="9.625" customWidth="1"/>
    <col min="15" max="15" width="7.75" customWidth="1"/>
    <col min="17" max="17" width="9.5" customWidth="1"/>
    <col min="20" max="20" width="9.25" bestFit="1" customWidth="1"/>
  </cols>
  <sheetData>
    <row r="1" spans="1:20" ht="27.75" x14ac:dyDescent="0.4">
      <c r="A1" s="467" t="s">
        <v>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8" t="s">
        <v>1</v>
      </c>
      <c r="Q1" s="468"/>
    </row>
    <row r="2" spans="1:20" ht="21" x14ac:dyDescent="0.3">
      <c r="A2" s="1"/>
      <c r="B2" s="2"/>
      <c r="C2" s="2"/>
      <c r="D2" s="1"/>
      <c r="E2" s="1"/>
      <c r="F2" s="1"/>
      <c r="G2" s="18" t="s">
        <v>2</v>
      </c>
      <c r="H2" s="1">
        <v>106</v>
      </c>
      <c r="I2" s="3" t="s">
        <v>3</v>
      </c>
      <c r="J2" s="1">
        <v>3</v>
      </c>
      <c r="K2" s="4" t="s">
        <v>4</v>
      </c>
      <c r="L2" s="5" t="s">
        <v>5</v>
      </c>
      <c r="M2" s="1"/>
      <c r="N2" s="2"/>
      <c r="O2" s="6"/>
      <c r="P2" s="468"/>
      <c r="Q2" s="468"/>
    </row>
    <row r="3" spans="1:20" ht="21" x14ac:dyDescent="0.15">
      <c r="A3" s="4" t="s">
        <v>31</v>
      </c>
      <c r="B3" s="4"/>
      <c r="C3" s="4"/>
      <c r="D3" s="4"/>
      <c r="E3" s="4"/>
      <c r="F3" s="4"/>
      <c r="G3" s="1"/>
      <c r="H3" s="4"/>
      <c r="I3" s="4"/>
      <c r="J3" s="4"/>
      <c r="K3" s="4"/>
      <c r="L3" s="4"/>
      <c r="M3" s="4"/>
      <c r="N3" s="4"/>
      <c r="O3" s="7"/>
      <c r="P3" s="469"/>
      <c r="Q3" s="469"/>
    </row>
    <row r="4" spans="1:20" ht="68.25" customHeight="1" x14ac:dyDescent="0.25">
      <c r="A4" s="8" t="s">
        <v>6</v>
      </c>
      <c r="B4" s="8" t="s">
        <v>7</v>
      </c>
      <c r="C4" s="8" t="s">
        <v>8</v>
      </c>
      <c r="D4" s="470" t="s">
        <v>9</v>
      </c>
      <c r="E4" s="471"/>
      <c r="F4" s="8" t="s">
        <v>10</v>
      </c>
      <c r="G4" s="8" t="s">
        <v>11</v>
      </c>
      <c r="H4" s="8" t="s">
        <v>30</v>
      </c>
      <c r="I4" s="8" t="s">
        <v>12</v>
      </c>
      <c r="J4" s="8" t="s">
        <v>13</v>
      </c>
      <c r="K4" s="8" t="s">
        <v>14</v>
      </c>
      <c r="L4" s="8" t="s">
        <v>15</v>
      </c>
      <c r="M4" s="22" t="s">
        <v>42</v>
      </c>
      <c r="N4" s="8" t="s">
        <v>17</v>
      </c>
      <c r="O4" s="22" t="s">
        <v>32</v>
      </c>
      <c r="P4" s="8" t="s">
        <v>18</v>
      </c>
      <c r="Q4" s="8" t="s">
        <v>19</v>
      </c>
    </row>
    <row r="5" spans="1:20" ht="102.75" customHeight="1" x14ac:dyDescent="0.25">
      <c r="A5" s="9">
        <v>50</v>
      </c>
      <c r="B5" s="9" t="s">
        <v>34</v>
      </c>
      <c r="C5" s="9">
        <v>2</v>
      </c>
      <c r="D5" s="472" t="s">
        <v>35</v>
      </c>
      <c r="E5" s="473"/>
      <c r="F5" s="12" t="s">
        <v>37</v>
      </c>
      <c r="G5" s="19" t="s">
        <v>36</v>
      </c>
      <c r="H5" s="9" t="s">
        <v>39</v>
      </c>
      <c r="I5" s="9">
        <v>8</v>
      </c>
      <c r="J5" s="13">
        <v>1600</v>
      </c>
      <c r="K5" s="13">
        <f>I5*J5</f>
        <v>12800</v>
      </c>
      <c r="L5" s="9">
        <v>0</v>
      </c>
      <c r="M5" s="9">
        <v>0</v>
      </c>
      <c r="N5" s="13">
        <f>K5-L5-M5</f>
        <v>12800</v>
      </c>
      <c r="O5" s="14">
        <f>K5*1.91%</f>
        <v>244.48</v>
      </c>
      <c r="P5" s="9"/>
      <c r="Q5" s="23" t="s">
        <v>41</v>
      </c>
      <c r="R5" s="16"/>
      <c r="S5" s="16"/>
    </row>
    <row r="6" spans="1:20" ht="82.5" customHeight="1" x14ac:dyDescent="0.25">
      <c r="A6" s="9">
        <v>50</v>
      </c>
      <c r="B6" s="9" t="s">
        <v>34</v>
      </c>
      <c r="C6" s="9">
        <v>2</v>
      </c>
      <c r="D6" s="472" t="s">
        <v>35</v>
      </c>
      <c r="E6" s="473"/>
      <c r="F6" s="12" t="s">
        <v>37</v>
      </c>
      <c r="G6" s="19" t="s">
        <v>36</v>
      </c>
      <c r="H6" s="9" t="s">
        <v>33</v>
      </c>
      <c r="I6" s="9">
        <v>1</v>
      </c>
      <c r="J6" s="20">
        <v>2980</v>
      </c>
      <c r="K6" s="20">
        <v>2980</v>
      </c>
      <c r="L6" s="9"/>
      <c r="M6" s="9"/>
      <c r="N6" s="20">
        <v>2980</v>
      </c>
      <c r="O6" s="9"/>
      <c r="P6" s="9"/>
      <c r="Q6" s="22" t="s">
        <v>40</v>
      </c>
      <c r="R6" s="16"/>
      <c r="S6" s="16"/>
    </row>
    <row r="7" spans="1:20" x14ac:dyDescent="0.25">
      <c r="A7" s="9"/>
      <c r="B7" s="9"/>
      <c r="C7" s="9"/>
      <c r="D7" s="472"/>
      <c r="E7" s="47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6"/>
      <c r="S7" s="16"/>
      <c r="T7" s="11"/>
    </row>
    <row r="8" spans="1:20" x14ac:dyDescent="0.25">
      <c r="A8" s="462" t="s">
        <v>20</v>
      </c>
      <c r="B8" s="463"/>
      <c r="C8" s="464"/>
      <c r="D8" s="458" t="s">
        <v>38</v>
      </c>
      <c r="E8" s="465"/>
      <c r="F8" s="465"/>
      <c r="G8" s="465"/>
      <c r="H8" s="465"/>
      <c r="I8" s="465"/>
      <c r="J8" s="465"/>
      <c r="K8" s="465"/>
      <c r="L8" s="465"/>
      <c r="M8" s="466">
        <f>SUM(N5:N7)</f>
        <v>15780</v>
      </c>
      <c r="N8" s="466"/>
      <c r="O8" s="10">
        <f>SUM(O5:O7)</f>
        <v>244.48</v>
      </c>
      <c r="P8" s="21"/>
      <c r="Q8" s="21"/>
      <c r="R8" s="16"/>
      <c r="S8" s="16"/>
    </row>
    <row r="9" spans="1:20" x14ac:dyDescent="0.25">
      <c r="A9" s="455" t="s">
        <v>21</v>
      </c>
      <c r="B9" s="455"/>
      <c r="C9" s="455"/>
      <c r="D9" s="455"/>
      <c r="E9" s="455" t="s">
        <v>22</v>
      </c>
      <c r="F9" s="455"/>
      <c r="G9" s="458" t="s">
        <v>23</v>
      </c>
      <c r="H9" s="459"/>
      <c r="I9" s="455" t="s">
        <v>24</v>
      </c>
      <c r="J9" s="455"/>
      <c r="K9" s="455"/>
      <c r="L9" s="455" t="s">
        <v>25</v>
      </c>
      <c r="M9" s="455"/>
      <c r="N9" s="455"/>
      <c r="O9" s="455" t="s">
        <v>26</v>
      </c>
      <c r="P9" s="455"/>
      <c r="Q9" s="455"/>
      <c r="R9" s="16"/>
      <c r="S9" s="16"/>
    </row>
    <row r="10" spans="1:20" x14ac:dyDescent="0.25">
      <c r="A10" s="455"/>
      <c r="B10" s="455"/>
      <c r="C10" s="455"/>
      <c r="D10" s="455"/>
      <c r="E10" s="455"/>
      <c r="F10" s="455"/>
      <c r="G10" s="460" t="s">
        <v>27</v>
      </c>
      <c r="H10" s="461"/>
      <c r="I10" s="455"/>
      <c r="J10" s="455"/>
      <c r="K10" s="455"/>
      <c r="L10" s="455"/>
      <c r="M10" s="455"/>
      <c r="N10" s="455"/>
      <c r="O10" s="455"/>
      <c r="P10" s="455"/>
      <c r="Q10" s="455"/>
      <c r="R10" s="16"/>
      <c r="S10" s="16"/>
    </row>
    <row r="11" spans="1:20" x14ac:dyDescent="0.25">
      <c r="A11" s="455"/>
      <c r="B11" s="455"/>
      <c r="C11" s="455"/>
      <c r="D11" s="455"/>
      <c r="E11" s="455"/>
      <c r="F11" s="455"/>
      <c r="G11" s="456" t="s">
        <v>28</v>
      </c>
      <c r="H11" s="457"/>
      <c r="I11" s="455"/>
      <c r="J11" s="455"/>
      <c r="K11" s="455"/>
      <c r="L11" s="455"/>
      <c r="M11" s="455"/>
      <c r="N11" s="455"/>
      <c r="O11" s="455"/>
      <c r="P11" s="455"/>
      <c r="Q11" s="455"/>
      <c r="R11" s="16"/>
      <c r="S11" s="16"/>
    </row>
    <row r="12" spans="1:2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0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</sheetData>
  <mergeCells count="22">
    <mergeCell ref="D7:E7"/>
    <mergeCell ref="A1:O1"/>
    <mergeCell ref="P1:Q3"/>
    <mergeCell ref="D4:E4"/>
    <mergeCell ref="D5:E5"/>
    <mergeCell ref="D6:E6"/>
    <mergeCell ref="A8:C8"/>
    <mergeCell ref="D8:L8"/>
    <mergeCell ref="M8:N8"/>
    <mergeCell ref="A9:D9"/>
    <mergeCell ref="E9:F9"/>
    <mergeCell ref="G9:H9"/>
    <mergeCell ref="I9:K9"/>
    <mergeCell ref="L9:N9"/>
    <mergeCell ref="O9:Q9"/>
    <mergeCell ref="A10:D11"/>
    <mergeCell ref="E10:F11"/>
    <mergeCell ref="G10:H10"/>
    <mergeCell ref="I10:K11"/>
    <mergeCell ref="L10:N11"/>
    <mergeCell ref="O10:Q11"/>
    <mergeCell ref="G11:H11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範例</vt:lpstr>
      <vt:lpstr>鐘點費--A4</vt:lpstr>
      <vt:lpstr>工讀金--A4</vt:lpstr>
      <vt:lpstr>鐘點費+補充保費(公付) </vt:lpstr>
      <vt:lpstr>鐘點費+補充保費(公付+自付)  </vt:lpstr>
      <vt:lpstr>鐘點費+差旅費+補充保費(公付)</vt:lpstr>
      <vt:lpstr>鐘點費+差旅費+補充保費(公付+自付)</vt:lpstr>
      <vt:lpstr>'工讀金--A4'!Print_Area</vt:lpstr>
      <vt:lpstr>'鐘點費--A4'!Print_Area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2021-11-19T00:08:13Z</cp:lastPrinted>
  <dcterms:created xsi:type="dcterms:W3CDTF">2015-11-09T09:52:54Z</dcterms:created>
  <dcterms:modified xsi:type="dcterms:W3CDTF">2021-11-19T00:09:18Z</dcterms:modified>
</cp:coreProperties>
</file>